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oje\001 Zakázky 2022\131 Revitalizace sídliště Bystřice\02 PDSP\F. Rozpočtová část\02 Soupis prací\"/>
    </mc:Choice>
  </mc:AlternateContent>
  <xr:revisionPtr revIDLastSave="0" documentId="13_ncr:1_{008A428B-159A-4C63-9D66-86B6E8D079DA}" xr6:coauthVersionLast="36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_xlnm._FilterDatabase" localSheetId="3" hidden="1">'Rozpočet Pol'!$A$7:$BH$233</definedName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Pol'!$A$1:$U$233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90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223" i="12" l="1"/>
  <c r="F39" i="1" s="1"/>
  <c r="F9" i="12"/>
  <c r="G9" i="12" s="1"/>
  <c r="I9" i="12"/>
  <c r="K9" i="12"/>
  <c r="O9" i="12"/>
  <c r="Q9" i="12"/>
  <c r="U9" i="12"/>
  <c r="F18" i="12"/>
  <c r="G18" i="12" s="1"/>
  <c r="M18" i="12" s="1"/>
  <c r="I18" i="12"/>
  <c r="K18" i="12"/>
  <c r="O18" i="12"/>
  <c r="Q18" i="12"/>
  <c r="U18" i="12"/>
  <c r="F25" i="12"/>
  <c r="G25" i="12" s="1"/>
  <c r="M25" i="12" s="1"/>
  <c r="I25" i="12"/>
  <c r="K25" i="12"/>
  <c r="O25" i="12"/>
  <c r="Q25" i="12"/>
  <c r="U25" i="12"/>
  <c r="F34" i="12"/>
  <c r="G34" i="12" s="1"/>
  <c r="M34" i="12" s="1"/>
  <c r="I34" i="12"/>
  <c r="K34" i="12"/>
  <c r="O34" i="12"/>
  <c r="Q34" i="12"/>
  <c r="U34" i="12"/>
  <c r="F42" i="12"/>
  <c r="G42" i="12" s="1"/>
  <c r="M42" i="12" s="1"/>
  <c r="I42" i="12"/>
  <c r="K42" i="12"/>
  <c r="O42" i="12"/>
  <c r="Q42" i="12"/>
  <c r="U42" i="12"/>
  <c r="F62" i="12"/>
  <c r="G62" i="12" s="1"/>
  <c r="M62" i="12" s="1"/>
  <c r="I62" i="12"/>
  <c r="K62" i="12"/>
  <c r="O62" i="12"/>
  <c r="Q62" i="12"/>
  <c r="U62" i="12"/>
  <c r="F64" i="12"/>
  <c r="G64" i="12" s="1"/>
  <c r="M64" i="12" s="1"/>
  <c r="I64" i="12"/>
  <c r="K64" i="12"/>
  <c r="O64" i="12"/>
  <c r="Q64" i="12"/>
  <c r="U64" i="12"/>
  <c r="F68" i="12"/>
  <c r="G68" i="12" s="1"/>
  <c r="M68" i="12" s="1"/>
  <c r="I68" i="12"/>
  <c r="K68" i="12"/>
  <c r="O68" i="12"/>
  <c r="Q68" i="12"/>
  <c r="U68" i="12"/>
  <c r="F70" i="12"/>
  <c r="G70" i="12" s="1"/>
  <c r="M70" i="12" s="1"/>
  <c r="I70" i="12"/>
  <c r="K70" i="12"/>
  <c r="O70" i="12"/>
  <c r="Q70" i="12"/>
  <c r="U70" i="12"/>
  <c r="F78" i="12"/>
  <c r="G78" i="12" s="1"/>
  <c r="M78" i="12" s="1"/>
  <c r="I78" i="12"/>
  <c r="K78" i="12"/>
  <c r="O78" i="12"/>
  <c r="Q78" i="12"/>
  <c r="U78" i="12"/>
  <c r="F87" i="12"/>
  <c r="G87" i="12" s="1"/>
  <c r="M87" i="12" s="1"/>
  <c r="I87" i="12"/>
  <c r="K87" i="12"/>
  <c r="O87" i="12"/>
  <c r="Q87" i="12"/>
  <c r="U87" i="12"/>
  <c r="F89" i="12"/>
  <c r="G89" i="12" s="1"/>
  <c r="M89" i="12" s="1"/>
  <c r="I89" i="12"/>
  <c r="K89" i="12"/>
  <c r="O89" i="12"/>
  <c r="Q89" i="12"/>
  <c r="U89" i="12"/>
  <c r="F95" i="12"/>
  <c r="G95" i="12" s="1"/>
  <c r="M95" i="12" s="1"/>
  <c r="I95" i="12"/>
  <c r="K95" i="12"/>
  <c r="O95" i="12"/>
  <c r="Q95" i="12"/>
  <c r="U95" i="12"/>
  <c r="F98" i="12"/>
  <c r="G98" i="12" s="1"/>
  <c r="M98" i="12" s="1"/>
  <c r="I98" i="12"/>
  <c r="K98" i="12"/>
  <c r="O98" i="12"/>
  <c r="Q98" i="12"/>
  <c r="U98" i="12"/>
  <c r="F100" i="12"/>
  <c r="G100" i="12" s="1"/>
  <c r="M100" i="12" s="1"/>
  <c r="I100" i="12"/>
  <c r="K100" i="12"/>
  <c r="O100" i="12"/>
  <c r="Q100" i="12"/>
  <c r="U100" i="12"/>
  <c r="F113" i="12"/>
  <c r="G113" i="12" s="1"/>
  <c r="M113" i="12" s="1"/>
  <c r="I113" i="12"/>
  <c r="K113" i="12"/>
  <c r="O113" i="12"/>
  <c r="Q113" i="12"/>
  <c r="U113" i="12"/>
  <c r="F115" i="12"/>
  <c r="G115" i="12" s="1"/>
  <c r="M115" i="12" s="1"/>
  <c r="I115" i="12"/>
  <c r="K115" i="12"/>
  <c r="O115" i="12"/>
  <c r="Q115" i="12"/>
  <c r="U115" i="12"/>
  <c r="F116" i="12"/>
  <c r="G116" i="12" s="1"/>
  <c r="M116" i="12" s="1"/>
  <c r="I116" i="12"/>
  <c r="K116" i="12"/>
  <c r="O116" i="12"/>
  <c r="Q116" i="12"/>
  <c r="U116" i="12"/>
  <c r="F125" i="12"/>
  <c r="G125" i="12" s="1"/>
  <c r="I125" i="12"/>
  <c r="I124" i="12" s="1"/>
  <c r="K125" i="12"/>
  <c r="K124" i="12" s="1"/>
  <c r="O125" i="12"/>
  <c r="O124" i="12" s="1"/>
  <c r="Q125" i="12"/>
  <c r="Q124" i="12" s="1"/>
  <c r="U125" i="12"/>
  <c r="U124" i="12" s="1"/>
  <c r="F128" i="12"/>
  <c r="G128" i="12" s="1"/>
  <c r="M128" i="12" s="1"/>
  <c r="I128" i="12"/>
  <c r="K128" i="12"/>
  <c r="O128" i="12"/>
  <c r="Q128" i="12"/>
  <c r="U128" i="12"/>
  <c r="F133" i="12"/>
  <c r="G133" i="12" s="1"/>
  <c r="M133" i="12" s="1"/>
  <c r="I133" i="12"/>
  <c r="K133" i="12"/>
  <c r="O133" i="12"/>
  <c r="Q133" i="12"/>
  <c r="U133" i="12"/>
  <c r="F144" i="12"/>
  <c r="G144" i="12"/>
  <c r="M144" i="12" s="1"/>
  <c r="I144" i="12"/>
  <c r="K144" i="12"/>
  <c r="O144" i="12"/>
  <c r="Q144" i="12"/>
  <c r="U144" i="12"/>
  <c r="F153" i="12"/>
  <c r="G153" i="12"/>
  <c r="M153" i="12" s="1"/>
  <c r="I153" i="12"/>
  <c r="K153" i="12"/>
  <c r="O153" i="12"/>
  <c r="Q153" i="12"/>
  <c r="U153" i="12"/>
  <c r="F158" i="12"/>
  <c r="G158" i="12" s="1"/>
  <c r="I158" i="12"/>
  <c r="K158" i="12"/>
  <c r="O158" i="12"/>
  <c r="Q158" i="12"/>
  <c r="U158" i="12"/>
  <c r="F167" i="12"/>
  <c r="G167" i="12" s="1"/>
  <c r="M167" i="12" s="1"/>
  <c r="I167" i="12"/>
  <c r="K167" i="12"/>
  <c r="O167" i="12"/>
  <c r="Q167" i="12"/>
  <c r="U167" i="12"/>
  <c r="F169" i="12"/>
  <c r="G169" i="12" s="1"/>
  <c r="M169" i="12" s="1"/>
  <c r="I169" i="12"/>
  <c r="K169" i="12"/>
  <c r="O169" i="12"/>
  <c r="Q169" i="12"/>
  <c r="U169" i="12"/>
  <c r="F178" i="12"/>
  <c r="G178" i="12" s="1"/>
  <c r="M178" i="12" s="1"/>
  <c r="I178" i="12"/>
  <c r="K178" i="12"/>
  <c r="O178" i="12"/>
  <c r="Q178" i="12"/>
  <c r="U178" i="12"/>
  <c r="F182" i="12"/>
  <c r="G182" i="12" s="1"/>
  <c r="M182" i="12" s="1"/>
  <c r="I182" i="12"/>
  <c r="K182" i="12"/>
  <c r="O182" i="12"/>
  <c r="Q182" i="12"/>
  <c r="U182" i="12"/>
  <c r="F183" i="12"/>
  <c r="G183" i="12" s="1"/>
  <c r="M183" i="12" s="1"/>
  <c r="I183" i="12"/>
  <c r="K183" i="12"/>
  <c r="O183" i="12"/>
  <c r="Q183" i="12"/>
  <c r="U183" i="12"/>
  <c r="F185" i="12"/>
  <c r="G185" i="12" s="1"/>
  <c r="I185" i="12"/>
  <c r="K185" i="12"/>
  <c r="O185" i="12"/>
  <c r="Q185" i="12"/>
  <c r="U185" i="12"/>
  <c r="F188" i="12"/>
  <c r="G188" i="12"/>
  <c r="M188" i="12" s="1"/>
  <c r="I188" i="12"/>
  <c r="K188" i="12"/>
  <c r="O188" i="12"/>
  <c r="Q188" i="12"/>
  <c r="U188" i="12"/>
  <c r="F192" i="12"/>
  <c r="G192" i="12"/>
  <c r="M192" i="12" s="1"/>
  <c r="I192" i="12"/>
  <c r="K192" i="12"/>
  <c r="O192" i="12"/>
  <c r="Q192" i="12"/>
  <c r="U192" i="12"/>
  <c r="F194" i="12"/>
  <c r="G194" i="12" s="1"/>
  <c r="M194" i="12" s="1"/>
  <c r="I194" i="12"/>
  <c r="K194" i="12"/>
  <c r="O194" i="12"/>
  <c r="Q194" i="12"/>
  <c r="U194" i="12"/>
  <c r="F198" i="12"/>
  <c r="G198" i="12" s="1"/>
  <c r="M198" i="12" s="1"/>
  <c r="I198" i="12"/>
  <c r="K198" i="12"/>
  <c r="O198" i="12"/>
  <c r="Q198" i="12"/>
  <c r="U198" i="12"/>
  <c r="F200" i="12"/>
  <c r="G200" i="12"/>
  <c r="M200" i="12" s="1"/>
  <c r="I200" i="12"/>
  <c r="K200" i="12"/>
  <c r="O200" i="12"/>
  <c r="Q200" i="12"/>
  <c r="U200" i="12"/>
  <c r="F201" i="12"/>
  <c r="G201" i="12" s="1"/>
  <c r="M201" i="12" s="1"/>
  <c r="I201" i="12"/>
  <c r="K201" i="12"/>
  <c r="O201" i="12"/>
  <c r="Q201" i="12"/>
  <c r="U201" i="12"/>
  <c r="F202" i="12"/>
  <c r="G202" i="12" s="1"/>
  <c r="M202" i="12" s="1"/>
  <c r="I202" i="12"/>
  <c r="K202" i="12"/>
  <c r="O202" i="12"/>
  <c r="Q202" i="12"/>
  <c r="U202" i="12"/>
  <c r="F206" i="12"/>
  <c r="G206" i="12" s="1"/>
  <c r="M206" i="12" s="1"/>
  <c r="I206" i="12"/>
  <c r="K206" i="12"/>
  <c r="O206" i="12"/>
  <c r="Q206" i="12"/>
  <c r="U206" i="12"/>
  <c r="F210" i="12"/>
  <c r="G210" i="12" s="1"/>
  <c r="I210" i="12"/>
  <c r="K210" i="12"/>
  <c r="O210" i="12"/>
  <c r="Q210" i="12"/>
  <c r="U210" i="12"/>
  <c r="F215" i="12"/>
  <c r="G215" i="12" s="1"/>
  <c r="M215" i="12" s="1"/>
  <c r="I215" i="12"/>
  <c r="K215" i="12"/>
  <c r="O215" i="12"/>
  <c r="Q215" i="12"/>
  <c r="U215" i="12"/>
  <c r="F218" i="12"/>
  <c r="G218" i="12" s="1"/>
  <c r="I218" i="12"/>
  <c r="I217" i="12" s="1"/>
  <c r="K218" i="12"/>
  <c r="K217" i="12" s="1"/>
  <c r="O218" i="12"/>
  <c r="O217" i="12" s="1"/>
  <c r="Q218" i="12"/>
  <c r="Q217" i="12" s="1"/>
  <c r="U218" i="12"/>
  <c r="U217" i="12" s="1"/>
  <c r="I20" i="1"/>
  <c r="I19" i="1"/>
  <c r="I18" i="1"/>
  <c r="G27" i="1"/>
  <c r="J28" i="1"/>
  <c r="J26" i="1"/>
  <c r="G38" i="1"/>
  <c r="F38" i="1"/>
  <c r="J23" i="1"/>
  <c r="J24" i="1"/>
  <c r="J25" i="1"/>
  <c r="J27" i="1"/>
  <c r="E24" i="1"/>
  <c r="E26" i="1"/>
  <c r="U209" i="12" l="1"/>
  <c r="K181" i="12"/>
  <c r="I181" i="12"/>
  <c r="M218" i="12"/>
  <c r="M217" i="12" s="1"/>
  <c r="G217" i="12"/>
  <c r="I53" i="1" s="1"/>
  <c r="I17" i="1" s="1"/>
  <c r="M158" i="12"/>
  <c r="M127" i="12" s="1"/>
  <c r="G127" i="12"/>
  <c r="I49" i="1" s="1"/>
  <c r="G8" i="12"/>
  <c r="AD223" i="12"/>
  <c r="G39" i="1" s="1"/>
  <c r="G40" i="1" s="1"/>
  <c r="G25" i="1" s="1"/>
  <c r="G26" i="1" s="1"/>
  <c r="F40" i="1"/>
  <c r="G23" i="1" s="1"/>
  <c r="Q209" i="12"/>
  <c r="Q127" i="12"/>
  <c r="U8" i="12"/>
  <c r="M181" i="12"/>
  <c r="O209" i="12"/>
  <c r="U184" i="12"/>
  <c r="O127" i="12"/>
  <c r="Q8" i="12"/>
  <c r="K209" i="12"/>
  <c r="Q184" i="12"/>
  <c r="K127" i="12"/>
  <c r="O8" i="12"/>
  <c r="U127" i="12"/>
  <c r="I209" i="12"/>
  <c r="O184" i="12"/>
  <c r="U181" i="12"/>
  <c r="I127" i="12"/>
  <c r="K8" i="12"/>
  <c r="K184" i="12"/>
  <c r="Q181" i="12"/>
  <c r="I8" i="12"/>
  <c r="G184" i="12"/>
  <c r="I51" i="1" s="1"/>
  <c r="I184" i="12"/>
  <c r="O181" i="12"/>
  <c r="M125" i="12"/>
  <c r="M124" i="12" s="1"/>
  <c r="G124" i="12"/>
  <c r="I48" i="1" s="1"/>
  <c r="M210" i="12"/>
  <c r="M209" i="12" s="1"/>
  <c r="G209" i="12"/>
  <c r="I52" i="1" s="1"/>
  <c r="M185" i="12"/>
  <c r="M184" i="12" s="1"/>
  <c r="M9" i="12"/>
  <c r="M8" i="12" s="1"/>
  <c r="G181" i="12"/>
  <c r="I50" i="1" s="1"/>
  <c r="G28" i="1" l="1"/>
  <c r="H39" i="1"/>
  <c r="I47" i="1"/>
  <c r="G223" i="12"/>
  <c r="G24" i="1"/>
  <c r="G29" i="1" s="1"/>
  <c r="I39" i="1" l="1"/>
  <c r="I40" i="1" s="1"/>
  <c r="J39" i="1" s="1"/>
  <c r="J40" i="1" s="1"/>
  <c r="H40" i="1"/>
  <c r="I16" i="1"/>
  <c r="I21" i="1" s="1"/>
  <c r="I5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<sst xmlns="http://schemas.openxmlformats.org/spreadsheetml/2006/main" count="661" uniqueCount="281">
  <si>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</si>
  <si>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</si>
  <si>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</si>
  <si>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</si>
  <si>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</si>
  <si>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</si>
  <si>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</si>
  <si>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</si>
  <si>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</si>
  <si>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</si>
  <si>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</si>
  <si>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</si>
  <si>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</si>
  <si>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</si>
  <si>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</si>
  <si>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</si>
  <si>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</si>
  <si>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</si>
  <si>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</si>
  <si>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</si>
  <si>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</si>
  <si>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</si>
  <si>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</si>
  <si>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</si>
  <si>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</si>
  <si>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</si>
  <si>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</si>
  <si>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</si>
  <si>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</si>
  <si>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</si>
  <si>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</si>
  <si>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</si>
  <si>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</si>
  <si>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</si>
  <si>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</si>
  <si>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</si>
  <si>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</si>
  <si>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</si>
  <si>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</si>
  <si>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</si>
  <si>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</si>
  <si>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</si>
  <si>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</si>
  <si>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</si>
  <si>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</si>
  <si>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Misto</t>
  </si>
  <si>
    <t>SO.101.5.2 Chodníky - vnitroblok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</si>
  <si>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</si>
  <si>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</si>
  <si>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</si>
  <si>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</si>
  <si>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</si>
  <si>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</si>
  <si>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</si>
  <si>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</si>
  <si>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</si>
  <si>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</si>
  <si>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</si>
  <si>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8</t>
  </si>
  <si>
    <t>Trubní vedení</t>
  </si>
  <si>
    <t>97</t>
  </si>
  <si>
    <t>Prorážení otvorů</t>
  </si>
  <si>
    <t>99</t>
  </si>
  <si>
    <t>Staveništní přesun hmot</t>
  </si>
  <si>
    <t>711</t>
  </si>
  <si>
    <t>Izolace proti vodě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</si>
  <si>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</si>
  <si>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</si>
  <si>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</si>
  <si>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</si>
  <si>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</si>
  <si>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</si>
  <si>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</si>
  <si>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</si>
  <si>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</si>
  <si>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</si>
  <si>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</si>
  <si>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</si>
  <si>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</si>
  <si>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</si>
  <si>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</si>
  <si>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</si>
  <si>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</si>
  <si>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</si>
  <si>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</si>
  <si>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</si>
  <si>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</si>
  <si>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</si>
  <si>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</si>
  <si>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</si>
  <si>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</si>
  <si>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</si>
  <si>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</si>
  <si>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</si>
  <si>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</si>
  <si>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</si>
  <si>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</t>
  </si>
  <si>
    <t>m2</t>
  </si>
  <si>
    <t>POL1_0</t>
  </si>
  <si>
    <t>odečteno z el. PD:</t>
  </si>
  <si>
    <t>VV</t>
  </si>
  <si>
    <t>vnitroblok:89,2</t>
  </si>
  <si>
    <t>49,5</t>
  </si>
  <si>
    <t>k BD 1131 a 1132:26,3+21,7</t>
  </si>
  <si>
    <t>Mezisoučet</t>
  </si>
  <si>
    <t>rozebrání pro zpětné zadláždění:</t>
  </si>
  <si>
    <t>vnitroblok:1,55*4+1,5</t>
  </si>
  <si>
    <t>113107610R00</t>
  </si>
  <si>
    <t>Odstranění podkladu nad 50 m2,kam.drcené tl.10 cm</t>
  </si>
  <si>
    <t>předpoklad pod stávajícíma plochama, nebyla prováděna sonda:</t>
  </si>
  <si>
    <t>113201111R00</t>
  </si>
  <si>
    <t>Vytrhání obrubníků chodníkových a parkových</t>
  </si>
  <si>
    <t>m</t>
  </si>
  <si>
    <t>vnitroblok:14,3+15,9</t>
  </si>
  <si>
    <t>9,5+7,5+5,5+6,5*6</t>
  </si>
  <si>
    <t>k BD 1131 a 1132:12,75*4</t>
  </si>
  <si>
    <t>zpětné zadláždění, materiál původní:</t>
  </si>
  <si>
    <t>vnitroblok:8</t>
  </si>
  <si>
    <t>120001101R00</t>
  </si>
  <si>
    <t>Příplatek za ztížení vykopávky v blízkosti vedení</t>
  </si>
  <si>
    <t>m3</t>
  </si>
  <si>
    <t>stávající podzemní vedení v trase:</t>
  </si>
  <si>
    <t>podzemní sdělovací kabely:</t>
  </si>
  <si>
    <t>0,5*0,5*(18)</t>
  </si>
  <si>
    <t>plynovod:</t>
  </si>
  <si>
    <t>0,5*0,5*2</t>
  </si>
  <si>
    <t>podzemní kabely NN:</t>
  </si>
  <si>
    <t>0,5*0,5*(22)</t>
  </si>
  <si>
    <t>122201101R00</t>
  </si>
  <si>
    <t>Odkopávky nezapažené v hor. 3 do 100 m3</t>
  </si>
  <si>
    <t>odečteno z el. PD::</t>
  </si>
  <si>
    <t>skladba D:</t>
  </si>
  <si>
    <t>Začátek provozního součtu</t>
  </si>
  <si>
    <t xml:space="preserve">  vnitroblok:53,63+13,97</t>
  </si>
  <si>
    <t xml:space="preserve">  8,42+24,15+8,41+24,85</t>
  </si>
  <si>
    <t xml:space="preserve">  k BD 1131 a 1132:25,6+25,6</t>
  </si>
  <si>
    <t xml:space="preserve">  Mezisoučet</t>
  </si>
  <si>
    <t>Konec provozního součtu</t>
  </si>
  <si>
    <t>0,32*184,63</t>
  </si>
  <si>
    <t xml:space="preserve">  rozšíření pod obrubníky, přídlažbu:</t>
  </si>
  <si>
    <t xml:space="preserve">  0,5*164,15</t>
  </si>
  <si>
    <t>(0,32+0,1)*82,075</t>
  </si>
  <si>
    <t>odpočet bouraných ploch:-(0,05+0,1)*186,7</t>
  </si>
  <si>
    <t>122201109R00</t>
  </si>
  <si>
    <t>Příplatek za lepivost - odkopávky v hor. 3</t>
  </si>
  <si>
    <t>50%:0,5*65,5481</t>
  </si>
  <si>
    <t>139601102R00</t>
  </si>
  <si>
    <t>Ruční výkop jam, rýh a šachet v hornině tř. 3</t>
  </si>
  <si>
    <t>ruční odkopávky kolem kořenového systému stávajícícch stromů:</t>
  </si>
  <si>
    <t>0,32*2,5*1,25*7</t>
  </si>
  <si>
    <t>162301102R00</t>
  </si>
  <si>
    <t>Vodorovné přemístění výkopku z hor.1-4 do 1000 m</t>
  </si>
  <si>
    <t>pro zpětný zásyp na mezideponii a zpět:2*9,849</t>
  </si>
  <si>
    <t>162701105R00</t>
  </si>
  <si>
    <t>Vodorovné přemístění výkopku z hor.1-4 do 10000 m</t>
  </si>
  <si>
    <t>na skládku:</t>
  </si>
  <si>
    <t>odkopávky:</t>
  </si>
  <si>
    <t>65,5481</t>
  </si>
  <si>
    <t>7</t>
  </si>
  <si>
    <t>odpočet, zpětný zásyp:</t>
  </si>
  <si>
    <t>-9,849</t>
  </si>
  <si>
    <t>162701109R00</t>
  </si>
  <si>
    <t>Příplatek k vod. přemístění hor.1-4 za další 1 km</t>
  </si>
  <si>
    <t>20 km:</t>
  </si>
  <si>
    <t>10*65,5481</t>
  </si>
  <si>
    <t>10*7</t>
  </si>
  <si>
    <t>-10*9,849</t>
  </si>
  <si>
    <t>167101101R00</t>
  </si>
  <si>
    <t>Nakládání výkopku z hor.1-4 v množství do 100 m3</t>
  </si>
  <si>
    <t>pro zpětný zásyp:9,849</t>
  </si>
  <si>
    <t>171201201R00</t>
  </si>
  <si>
    <t>Uložení sypaniny na skl.-sypanina na výšku přes 2m</t>
  </si>
  <si>
    <t>174101102R00</t>
  </si>
  <si>
    <t>Zásyp ruční se zhutněním</t>
  </si>
  <si>
    <t>zpětný zásyp za obrubník:0,2*0,3*164,15</t>
  </si>
  <si>
    <t>175200022RAD</t>
  </si>
  <si>
    <t>Obsyp objektu štěrkopískem, dovoz štěrkopísku</t>
  </si>
  <si>
    <t>POL2_0</t>
  </si>
  <si>
    <t>kolem kořenového systému stávajícícch stromů:0,15*2,5*1,25*7</t>
  </si>
  <si>
    <t>181101102R00</t>
  </si>
  <si>
    <t>Úprava pláně v zářezech v hor. 1-4, se zhutněním</t>
  </si>
  <si>
    <t>vnitroblok:53,63+13,97</t>
  </si>
  <si>
    <t>8,42+24,15+8,41+24,85</t>
  </si>
  <si>
    <t>k BD 1131 a 1132:25,6+25,6</t>
  </si>
  <si>
    <t>zpětné zadláždění, materiál původní, doplnění podkladu:</t>
  </si>
  <si>
    <t>rozšíření pod obrubníky, přídlažbu:</t>
  </si>
  <si>
    <t>0,5*164,15</t>
  </si>
  <si>
    <t>184807111R00</t>
  </si>
  <si>
    <t>Ochrana stromu bedněním - zřízení</t>
  </si>
  <si>
    <t>ochrana stávajících stromů:0,75*4*2*7</t>
  </si>
  <si>
    <t>184807112R00</t>
  </si>
  <si>
    <t>Ochrana stromu bedněním - odstranění</t>
  </si>
  <si>
    <t>199000002R00</t>
  </si>
  <si>
    <t>Poplatek za skládku horniny 1- 4</t>
  </si>
  <si>
    <t>289970111R00</t>
  </si>
  <si>
    <t>Vrstva geotextilie 300g/m2</t>
  </si>
  <si>
    <t>kolem kořenového systému stávajícícch stromů:2,5*1,25*7</t>
  </si>
  <si>
    <t>564831111R00</t>
  </si>
  <si>
    <t>Podklad ze štěrkodrti po zhutnění tloušťky 10 cm</t>
  </si>
  <si>
    <t>pod chodníkový obrubník, ŠD 0/32:</t>
  </si>
  <si>
    <t>564861112R00</t>
  </si>
  <si>
    <t>Podklad ze štěrkodrti po zhutnění tloušťky 21 cm</t>
  </si>
  <si>
    <t>pr. tl. 210 mm:</t>
  </si>
  <si>
    <t>596215021R00</t>
  </si>
  <si>
    <t>Kladení zámkové dlažby tl. 6 cm do drtě tl. 5 cm</t>
  </si>
  <si>
    <t>59245110R</t>
  </si>
  <si>
    <t>Dlažba sklad. 20x10x6 cm přírodní</t>
  </si>
  <si>
    <t>POL3_0</t>
  </si>
  <si>
    <t>192,33</t>
  </si>
  <si>
    <t>odpočet SLP:-15,8</t>
  </si>
  <si>
    <t>ztratné 1%:0,01*176,53</t>
  </si>
  <si>
    <t>592451151R</t>
  </si>
  <si>
    <t>Dlažba SLP skladba 20x10x6 cm červená, dlažba pro nevidomé</t>
  </si>
  <si>
    <t>dlažba SLP:</t>
  </si>
  <si>
    <t>vnitroblok:3,55+0,6</t>
  </si>
  <si>
    <t>2,65+0,85+2,65+3,1</t>
  </si>
  <si>
    <t>k BD 1131 a 1132:1,2+1,2</t>
  </si>
  <si>
    <t>ztaratné 1%:0,01*15,8</t>
  </si>
  <si>
    <t>596291111R00</t>
  </si>
  <si>
    <t>Řezání zámkové dlažby tl. 60 mm</t>
  </si>
  <si>
    <t>zařezání podél obruby:164,15</t>
  </si>
  <si>
    <t>917862111R00</t>
  </si>
  <si>
    <t>Osazení stojat. obrub.bet. s opěrou,lože z C 25/30</t>
  </si>
  <si>
    <t>vnitroblok:8,75+5,25+24+6,85</t>
  </si>
  <si>
    <t>9,5+9,5+6,35+6,5+14,5+6,5+1,6+4,85+10,5</t>
  </si>
  <si>
    <t>k BD 1131 a 1132:12,75+8+12,75+8</t>
  </si>
  <si>
    <t>59217421R</t>
  </si>
  <si>
    <t>Obrubník chodníkový 100/250/1000, přírodní</t>
  </si>
  <si>
    <t>kus</t>
  </si>
  <si>
    <t>164,15</t>
  </si>
  <si>
    <t>ztratné 1%:0,01*164,15</t>
  </si>
  <si>
    <t>899331111R00</t>
  </si>
  <si>
    <t>Výšková úprava vstupu do 20 cm, poklopu</t>
  </si>
  <si>
    <t>899431111R00</t>
  </si>
  <si>
    <t>Výšková úprava do 20 cm, krytu šoupěte</t>
  </si>
  <si>
    <t>979054441R00</t>
  </si>
  <si>
    <t>Očištění vybour. dlaždic s výplní kamen. těženým</t>
  </si>
  <si>
    <t>pro zpětné zadláždění:</t>
  </si>
  <si>
    <t>7,7</t>
  </si>
  <si>
    <t>979082213R00</t>
  </si>
  <si>
    <t>Vodorovná doprava suti po suchu do 1 km</t>
  </si>
  <si>
    <t>t</t>
  </si>
  <si>
    <t>pol. 1:26,8272-(7,7*0,138)</t>
  </si>
  <si>
    <t>pol. 2:41,074</t>
  </si>
  <si>
    <t>979082219R00</t>
  </si>
  <si>
    <t>Příplatek za dopravu suti po suchu za další 1 km</t>
  </si>
  <si>
    <t>do 20km:19*66,8386</t>
  </si>
  <si>
    <t>979084213R00</t>
  </si>
  <si>
    <t>Vodorovná doprava vybour. hmot po suchu do 1 km</t>
  </si>
  <si>
    <t>kusovitost nad 30 cm:</t>
  </si>
  <si>
    <t>pol. 3:33,154</t>
  </si>
  <si>
    <t>979084219R00</t>
  </si>
  <si>
    <t>Příplatek k dopravě vybour.hmot za dalších 5 km</t>
  </si>
  <si>
    <t>do 20km:19/5*33,154</t>
  </si>
  <si>
    <t>979087212R00</t>
  </si>
  <si>
    <t>Nakládání suti na dopravní prostředky</t>
  </si>
  <si>
    <t>979087213R00</t>
  </si>
  <si>
    <t>Nakládání vybouraných hmot na dopravní prostředky</t>
  </si>
  <si>
    <t>979990104R00</t>
  </si>
  <si>
    <t>Poplatek za skládku suti - beton</t>
  </si>
  <si>
    <t>97999PC.001</t>
  </si>
  <si>
    <t>Poplatek za skládku suti - směs kameniva a zeminy</t>
  </si>
  <si>
    <t>998223011R00</t>
  </si>
  <si>
    <t>Přesun hmot, pozemní komunikace, kryt dlážděný</t>
  </si>
  <si>
    <t>1:5,8749</t>
  </si>
  <si>
    <t>2:0,01094</t>
  </si>
  <si>
    <t>5:192,86963</t>
  </si>
  <si>
    <t>711:0,0017</t>
  </si>
  <si>
    <t>998276101R00</t>
  </si>
  <si>
    <t>Přesun hmot, trubní vedení plastová, otevř. výkop</t>
  </si>
  <si>
    <t>8:1,17778</t>
  </si>
  <si>
    <t>711823121RT4</t>
  </si>
  <si>
    <t>Montáž nopové fólie svisle, včetně dodávky fólie</t>
  </si>
  <si>
    <t>podél objektů, oplocení, š. 0,5 m:</t>
  </si>
  <si>
    <t>0,5*10,78</t>
  </si>
  <si>
    <t>vstup BD 1131,1132:0,5*2*2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</si>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</sst>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18" fillId="0" borderId="34" xfId="0" applyNumberFormat="1" applyFont="1" applyBorder="1" applyAlignment="1">
      <alignment vertical="top" wrapText="1" shrinkToFit="1"/>
    </xf>
    <xf numFmtId="0" fontId="19" fillId="0" borderId="34" xfId="0" applyNumberFormat="1" applyFont="1" applyBorder="1" applyAlignment="1">
      <alignment vertical="top" wrapText="1" shrinkToFit="1"/>
    </xf>
    <xf numFmtId="0" fontId="20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18" fillId="0" borderId="33" xfId="0" applyNumberFormat="1" applyFont="1" applyBorder="1" applyAlignment="1">
      <alignment vertical="top" wrapText="1" shrinkToFit="1"/>
    </xf>
    <xf numFmtId="164" fontId="19" fillId="0" borderId="33" xfId="0" applyNumberFormat="1" applyFont="1" applyBorder="1" applyAlignment="1">
      <alignment vertical="top" wrapText="1" shrinkToFit="1"/>
    </xf>
    <xf numFmtId="164" fontId="20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8" xfId="0" applyNumberFormat="1" applyFont="1" applyBorder="1" applyAlignment="1">
      <alignment vertical="top" wrapText="1" shrinkToFit="1"/>
    </xf>
    <xf numFmtId="16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9" fillId="0" borderId="33" xfId="0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20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16" fillId="0" borderId="33" xfId="0" applyNumberFormat="1" applyFont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 xr:uid="{00000000-0005-0000-0000-000001000000}"/>
  </cellStyles>
  <dxfs count="1">
    <dxf>
      <font>
        <color auto="1"/>
      </font>
      <fill>
        <patternFill>
          <bgColor rgb="FF99CCFF"/>
        </patternFill>
      </fill>
    </dxf>
  </dxfs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11" t="s">
        <v>39</v>
      </c>
      <c r="B2" s="211"/>
      <c r="C2" s="211"/>
      <c r="D2" s="211"/>
      <c r="E2" s="211"/>
      <c r="F2" s="211"/>
      <c r="G2" s="21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7" zoomScaleNormal="100" zoomScaleSheetLayoutView="75" workbookViewId="0">
      <selection activeCell="H33" sqref="H33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43" t="s">
        <v>42</v>
      </c>
      <c r="C1" s="244"/>
      <c r="D1" s="244"/>
      <c r="E1" s="244"/>
      <c r="F1" s="244"/>
      <c r="G1" s="244"/>
      <c r="H1" s="244"/>
      <c r="I1" s="244"/>
      <c r="J1" s="245"/>
    </row>
    <row r="2" spans="1:15" ht="23.25" customHeight="1" x14ac:dyDescent="0.25">
      <c r="A2" s="4"/>
      <c r="B2" s="81" t="s">
        <v>40</v>
      </c>
      <c r="C2" s="82"/>
      <c r="D2" s="228" t="s">
        <v>46</v>
      </c>
      <c r="E2" s="229"/>
      <c r="F2" s="229"/>
      <c r="G2" s="229"/>
      <c r="H2" s="229"/>
      <c r="I2" s="229"/>
      <c r="J2" s="230"/>
      <c r="O2" s="2"/>
    </row>
    <row r="3" spans="1:15" ht="23.25" customHeight="1" x14ac:dyDescent="0.25">
      <c r="A3" s="4"/>
      <c r="B3" s="83" t="s">
        <v>45</v>
      </c>
      <c r="C3" s="84"/>
      <c r="D3" s="256" t="s">
        <v>43</v>
      </c>
      <c r="E3" s="257"/>
      <c r="F3" s="257"/>
      <c r="G3" s="257"/>
      <c r="H3" s="257"/>
      <c r="I3" s="257"/>
      <c r="J3" s="258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35"/>
      <c r="E11" s="235"/>
      <c r="F11" s="235"/>
      <c r="G11" s="235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54"/>
      <c r="E12" s="254"/>
      <c r="F12" s="254"/>
      <c r="G12" s="254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55"/>
      <c r="E13" s="255"/>
      <c r="F13" s="255"/>
      <c r="G13" s="255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34"/>
      <c r="F15" s="234"/>
      <c r="G15" s="252"/>
      <c r="H15" s="252"/>
      <c r="I15" s="252" t="s">
        <v>28</v>
      </c>
      <c r="J15" s="253"/>
    </row>
    <row r="16" spans="1:15" ht="23.25" customHeight="1" x14ac:dyDescent="0.25">
      <c r="A16" s="141" t="s">
        <v>23</v>
      </c>
      <c r="B16" s="142" t="s">
        <v>23</v>
      </c>
      <c r="C16" s="58"/>
      <c r="D16" s="59"/>
      <c r="E16" s="231"/>
      <c r="F16" s="232"/>
      <c r="G16" s="231"/>
      <c r="H16" s="232"/>
      <c r="I16" s="231">
        <f>SUMIF(F47:F53,A16,I47:I53)+SUMIF(F47:F53,"PSU",I47:I53)</f>
        <v>0</v>
      </c>
      <c r="J16" s="233"/>
    </row>
    <row r="17" spans="1:10" ht="23.25" customHeight="1" x14ac:dyDescent="0.25">
      <c r="A17" s="141" t="s">
        <v>24</v>
      </c>
      <c r="B17" s="142" t="s">
        <v>24</v>
      </c>
      <c r="C17" s="58"/>
      <c r="D17" s="59"/>
      <c r="E17" s="231"/>
      <c r="F17" s="232"/>
      <c r="G17" s="231"/>
      <c r="H17" s="232"/>
      <c r="I17" s="231">
        <f>SUMIF(F47:F53,A17,I47:I53)</f>
        <v>0</v>
      </c>
      <c r="J17" s="233"/>
    </row>
    <row r="18" spans="1:10" ht="23.25" customHeight="1" x14ac:dyDescent="0.25">
      <c r="A18" s="141" t="s">
        <v>25</v>
      </c>
      <c r="B18" s="142" t="s">
        <v>25</v>
      </c>
      <c r="C18" s="58"/>
      <c r="D18" s="59"/>
      <c r="E18" s="231"/>
      <c r="F18" s="232"/>
      <c r="G18" s="231"/>
      <c r="H18" s="232"/>
      <c r="I18" s="231">
        <f>SUMIF(F47:F53,A18,I47:I53)</f>
        <v>0</v>
      </c>
      <c r="J18" s="233"/>
    </row>
    <row r="19" spans="1:10" ht="23.25" customHeight="1" x14ac:dyDescent="0.25">
      <c r="A19" s="141" t="s">
        <v>66</v>
      </c>
      <c r="B19" s="142" t="s">
        <v>26</v>
      </c>
      <c r="C19" s="58"/>
      <c r="D19" s="59"/>
      <c r="E19" s="231"/>
      <c r="F19" s="232"/>
      <c r="G19" s="231"/>
      <c r="H19" s="232"/>
      <c r="I19" s="231">
        <f>SUMIF(F47:F53,A19,I47:I53)</f>
        <v>0</v>
      </c>
      <c r="J19" s="233"/>
    </row>
    <row r="20" spans="1:10" ht="23.25" customHeight="1" x14ac:dyDescent="0.25">
      <c r="A20" s="141" t="s">
        <v>67</v>
      </c>
      <c r="B20" s="142" t="s">
        <v>27</v>
      </c>
      <c r="C20" s="58"/>
      <c r="D20" s="59"/>
      <c r="E20" s="231"/>
      <c r="F20" s="232"/>
      <c r="G20" s="231"/>
      <c r="H20" s="232"/>
      <c r="I20" s="231">
        <f>SUMIF(F47:F53,A20,I47:I53)</f>
        <v>0</v>
      </c>
      <c r="J20" s="233"/>
    </row>
    <row r="21" spans="1:10" ht="23.25" customHeight="1" x14ac:dyDescent="0.25">
      <c r="A21" s="4"/>
      <c r="B21" s="74" t="s">
        <v>28</v>
      </c>
      <c r="C21" s="75"/>
      <c r="D21" s="76"/>
      <c r="E21" s="241"/>
      <c r="F21" s="250"/>
      <c r="G21" s="241"/>
      <c r="H21" s="250"/>
      <c r="I21" s="241">
        <f>SUM(I16:J20)</f>
        <v>0</v>
      </c>
      <c r="J21" s="242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39">
        <f>ZakladDPHSniVypocet</f>
        <v>0</v>
      </c>
      <c r="H23" s="240"/>
      <c r="I23" s="240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7">
        <f>ZakladDPHSni*SazbaDPH1/100</f>
        <v>0</v>
      </c>
      <c r="H24" s="238"/>
      <c r="I24" s="238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39">
        <f>ZakladDPHZaklVypocet</f>
        <v>0</v>
      </c>
      <c r="H25" s="240"/>
      <c r="I25" s="240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6">
        <f>ZakladDPHZakl*SazbaDPH2/100</f>
        <v>0</v>
      </c>
      <c r="H26" s="247"/>
      <c r="I26" s="247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48">
        <f>0</f>
        <v>0</v>
      </c>
      <c r="H27" s="248"/>
      <c r="I27" s="248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51">
        <f>ZakladDPHSniVypocet+ZakladDPHZaklVypocet</f>
        <v>0</v>
      </c>
      <c r="H28" s="251"/>
      <c r="I28" s="251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49">
        <f>ZakladDPHSni+DPHSni+ZakladDPHZakl+DPHZakl+Zaokrouhleni</f>
        <v>0</v>
      </c>
      <c r="H29" s="249"/>
      <c r="I29" s="249"/>
      <c r="J29" s="11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36" t="s">
        <v>2</v>
      </c>
      <c r="E35" s="236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5">
      <c r="A39" s="97">
        <v>1</v>
      </c>
      <c r="B39" s="103" t="s">
        <v>47</v>
      </c>
      <c r="C39" s="219" t="s">
        <v>46</v>
      </c>
      <c r="D39" s="220"/>
      <c r="E39" s="220"/>
      <c r="F39" s="108">
        <f>'Rozpočet Pol'!AC223</f>
        <v>0</v>
      </c>
      <c r="G39" s="109">
        <f>'Rozpočet Pol'!AD223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5">
      <c r="A40" s="97"/>
      <c r="B40" s="221" t="s">
        <v>48</v>
      </c>
      <c r="C40" s="222"/>
      <c r="D40" s="222"/>
      <c r="E40" s="223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6" x14ac:dyDescent="0.3">
      <c r="B44" s="120" t="s">
        <v>50</v>
      </c>
    </row>
    <row r="46" spans="1:10" ht="25.5" customHeight="1" x14ac:dyDescent="0.25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/>
      <c r="H46" s="129"/>
      <c r="I46" s="224" t="s">
        <v>28</v>
      </c>
      <c r="J46" s="224"/>
    </row>
    <row r="47" spans="1:10" ht="25.5" customHeight="1" x14ac:dyDescent="0.25">
      <c r="A47" s="122"/>
      <c r="B47" s="130" t="s">
        <v>52</v>
      </c>
      <c r="C47" s="226" t="s">
        <v>53</v>
      </c>
      <c r="D47" s="227"/>
      <c r="E47" s="227"/>
      <c r="F47" s="132" t="s">
        <v>23</v>
      </c>
      <c r="G47" s="133"/>
      <c r="H47" s="133"/>
      <c r="I47" s="225">
        <f>'Rozpočet Pol'!G8</f>
        <v>0</v>
      </c>
      <c r="J47" s="225"/>
    </row>
    <row r="48" spans="1:10" ht="25.5" customHeight="1" x14ac:dyDescent="0.25">
      <c r="A48" s="122"/>
      <c r="B48" s="124" t="s">
        <v>54</v>
      </c>
      <c r="C48" s="213" t="s">
        <v>55</v>
      </c>
      <c r="D48" s="214"/>
      <c r="E48" s="214"/>
      <c r="F48" s="134" t="s">
        <v>23</v>
      </c>
      <c r="G48" s="135"/>
      <c r="H48" s="135"/>
      <c r="I48" s="212">
        <f>'Rozpočet Pol'!G124</f>
        <v>0</v>
      </c>
      <c r="J48" s="212"/>
    </row>
    <row r="49" spans="1:10" ht="25.5" customHeight="1" x14ac:dyDescent="0.25">
      <c r="A49" s="122"/>
      <c r="B49" s="124" t="s">
        <v>56</v>
      </c>
      <c r="C49" s="213" t="s">
        <v>57</v>
      </c>
      <c r="D49" s="214"/>
      <c r="E49" s="214"/>
      <c r="F49" s="134" t="s">
        <v>23</v>
      </c>
      <c r="G49" s="135"/>
      <c r="H49" s="135"/>
      <c r="I49" s="212">
        <f>'Rozpočet Pol'!G127</f>
        <v>0</v>
      </c>
      <c r="J49" s="212"/>
    </row>
    <row r="50" spans="1:10" ht="25.5" customHeight="1" x14ac:dyDescent="0.25">
      <c r="A50" s="122"/>
      <c r="B50" s="124" t="s">
        <v>58</v>
      </c>
      <c r="C50" s="213" t="s">
        <v>59</v>
      </c>
      <c r="D50" s="214"/>
      <c r="E50" s="214"/>
      <c r="F50" s="134" t="s">
        <v>23</v>
      </c>
      <c r="G50" s="135"/>
      <c r="H50" s="135"/>
      <c r="I50" s="212">
        <f>'Rozpočet Pol'!G181</f>
        <v>0</v>
      </c>
      <c r="J50" s="212"/>
    </row>
    <row r="51" spans="1:10" ht="25.5" customHeight="1" x14ac:dyDescent="0.25">
      <c r="A51" s="122"/>
      <c r="B51" s="124" t="s">
        <v>60</v>
      </c>
      <c r="C51" s="213" t="s">
        <v>61</v>
      </c>
      <c r="D51" s="214"/>
      <c r="E51" s="214"/>
      <c r="F51" s="134" t="s">
        <v>23</v>
      </c>
      <c r="G51" s="135"/>
      <c r="H51" s="135"/>
      <c r="I51" s="212">
        <f>'Rozpočet Pol'!G184</f>
        <v>0</v>
      </c>
      <c r="J51" s="212"/>
    </row>
    <row r="52" spans="1:10" ht="25.5" customHeight="1" x14ac:dyDescent="0.25">
      <c r="A52" s="122"/>
      <c r="B52" s="124" t="s">
        <v>62</v>
      </c>
      <c r="C52" s="213" t="s">
        <v>63</v>
      </c>
      <c r="D52" s="214"/>
      <c r="E52" s="214"/>
      <c r="F52" s="134" t="s">
        <v>23</v>
      </c>
      <c r="G52" s="135"/>
      <c r="H52" s="135"/>
      <c r="I52" s="212">
        <f>'Rozpočet Pol'!G209</f>
        <v>0</v>
      </c>
      <c r="J52" s="212"/>
    </row>
    <row r="53" spans="1:10" ht="25.5" customHeight="1" x14ac:dyDescent="0.25">
      <c r="A53" s="122"/>
      <c r="B53" s="131" t="s">
        <v>64</v>
      </c>
      <c r="C53" s="216" t="s">
        <v>65</v>
      </c>
      <c r="D53" s="217"/>
      <c r="E53" s="217"/>
      <c r="F53" s="136" t="s">
        <v>24</v>
      </c>
      <c r="G53" s="137"/>
      <c r="H53" s="137"/>
      <c r="I53" s="215">
        <f>'Rozpočet Pol'!G217</f>
        <v>0</v>
      </c>
      <c r="J53" s="215"/>
    </row>
    <row r="54" spans="1:10" ht="25.5" customHeight="1" x14ac:dyDescent="0.25">
      <c r="A54" s="123"/>
      <c r="B54" s="127" t="s">
        <v>1</v>
      </c>
      <c r="C54" s="127"/>
      <c r="D54" s="128"/>
      <c r="E54" s="128"/>
      <c r="F54" s="138"/>
      <c r="G54" s="139"/>
      <c r="H54" s="139"/>
      <c r="I54" s="218">
        <f>SUM(I47:I53)</f>
        <v>0</v>
      </c>
      <c r="J54" s="218"/>
    </row>
    <row r="55" spans="1:10" x14ac:dyDescent="0.25">
      <c r="F55" s="140"/>
      <c r="G55" s="96"/>
      <c r="H55" s="140"/>
      <c r="I55" s="96"/>
      <c r="J55" s="96"/>
    </row>
    <row r="56" spans="1:10" x14ac:dyDescent="0.25">
      <c r="F56" s="140"/>
      <c r="G56" s="96"/>
      <c r="H56" s="140"/>
      <c r="I56" s="96"/>
      <c r="J56" s="96"/>
    </row>
    <row r="57" spans="1:10" x14ac:dyDescent="0.25">
      <c r="F57" s="140"/>
      <c r="G57" s="96"/>
      <c r="H57" s="140"/>
      <c r="I57" s="96"/>
      <c r="J57" s="96"/>
    </row>
  </sheetData>
  <sheetProtection algorithmName="SHA-512" hashValue="RHmHQk2NPibEvugcJyVHsQhVRrdgrt8LgYhu0e1iA+MYt4lEfIfXDGMGLpuZi77nkRDoM3c31v95B1AXqFHhEQ==" saltValue="CyZVLMqOZKPAowEK+p5h6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9" t="s">
        <v>6</v>
      </c>
      <c r="B1" s="259"/>
      <c r="C1" s="260"/>
      <c r="D1" s="259"/>
      <c r="E1" s="259"/>
      <c r="F1" s="259"/>
      <c r="G1" s="259"/>
    </row>
    <row r="2" spans="1:7" ht="24.9" customHeight="1" x14ac:dyDescent="0.25">
      <c r="A2" s="79" t="s">
        <v>41</v>
      </c>
      <c r="B2" s="78"/>
      <c r="C2" s="261"/>
      <c r="D2" s="261"/>
      <c r="E2" s="261"/>
      <c r="F2" s="261"/>
      <c r="G2" s="262"/>
    </row>
    <row r="3" spans="1:7" ht="24.9" hidden="1" customHeight="1" x14ac:dyDescent="0.25">
      <c r="A3" s="79" t="s">
        <v>7</v>
      </c>
      <c r="B3" s="78"/>
      <c r="C3" s="261"/>
      <c r="D3" s="261"/>
      <c r="E3" s="261"/>
      <c r="F3" s="261"/>
      <c r="G3" s="262"/>
    </row>
    <row r="4" spans="1:7" ht="24.9" hidden="1" customHeight="1" x14ac:dyDescent="0.25">
      <c r="A4" s="79" t="s">
        <v>8</v>
      </c>
      <c r="B4" s="78"/>
      <c r="C4" s="261"/>
      <c r="D4" s="261"/>
      <c r="E4" s="261"/>
      <c r="F4" s="261"/>
      <c r="G4" s="262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233"/>
  <sheetViews>
    <sheetView tabSelected="1" workbookViewId="0">
      <selection activeCell="W9" sqref="W9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263" t="s">
        <v>6</v>
      </c>
      <c r="B1" s="263"/>
      <c r="C1" s="263"/>
      <c r="D1" s="263"/>
      <c r="E1" s="263"/>
      <c r="F1" s="263"/>
      <c r="G1" s="263"/>
      <c r="AE1" t="s">
        <v>69</v>
      </c>
    </row>
    <row r="2" spans="1:60" ht="24.9" customHeight="1" x14ac:dyDescent="0.25">
      <c r="A2" s="145" t="s">
        <v>68</v>
      </c>
      <c r="B2" s="143"/>
      <c r="C2" s="264" t="s">
        <v>46</v>
      </c>
      <c r="D2" s="265"/>
      <c r="E2" s="265"/>
      <c r="F2" s="265"/>
      <c r="G2" s="266"/>
      <c r="AE2" t="s">
        <v>70</v>
      </c>
    </row>
    <row r="3" spans="1:60" ht="24.9" customHeight="1" x14ac:dyDescent="0.25">
      <c r="A3" s="146" t="s">
        <v>7</v>
      </c>
      <c r="B3" s="144"/>
      <c r="C3" s="267" t="s">
        <v>43</v>
      </c>
      <c r="D3" s="268"/>
      <c r="E3" s="268"/>
      <c r="F3" s="268"/>
      <c r="G3" s="269"/>
      <c r="AE3" t="s">
        <v>71</v>
      </c>
    </row>
    <row r="4" spans="1:60" ht="24.9" hidden="1" customHeight="1" x14ac:dyDescent="0.25">
      <c r="A4" s="146" t="s">
        <v>8</v>
      </c>
      <c r="B4" s="144"/>
      <c r="C4" s="267"/>
      <c r="D4" s="268"/>
      <c r="E4" s="268"/>
      <c r="F4" s="268"/>
      <c r="G4" s="269"/>
      <c r="AE4" t="s">
        <v>72</v>
      </c>
    </row>
    <row r="5" spans="1:60" hidden="1" x14ac:dyDescent="0.25">
      <c r="A5" s="147" t="s">
        <v>73</v>
      </c>
      <c r="B5" s="148"/>
      <c r="C5" s="149"/>
      <c r="D5" s="150"/>
      <c r="E5" s="150"/>
      <c r="F5" s="150"/>
      <c r="G5" s="151"/>
      <c r="AE5" t="s">
        <v>74</v>
      </c>
    </row>
    <row r="7" spans="1:60" ht="39.6" x14ac:dyDescent="0.25">
      <c r="A7" s="156" t="s">
        <v>75</v>
      </c>
      <c r="B7" s="157" t="s">
        <v>76</v>
      </c>
      <c r="C7" s="157" t="s">
        <v>77</v>
      </c>
      <c r="D7" s="156" t="s">
        <v>78</v>
      </c>
      <c r="E7" s="156" t="s">
        <v>79</v>
      </c>
      <c r="F7" s="152" t="s">
        <v>80</v>
      </c>
      <c r="G7" s="181" t="s">
        <v>28</v>
      </c>
      <c r="H7" s="182" t="s">
        <v>29</v>
      </c>
      <c r="I7" s="182" t="s">
        <v>81</v>
      </c>
      <c r="J7" s="182" t="s">
        <v>30</v>
      </c>
      <c r="K7" s="182" t="s">
        <v>82</v>
      </c>
      <c r="L7" s="182" t="s">
        <v>83</v>
      </c>
      <c r="M7" s="182" t="s">
        <v>84</v>
      </c>
      <c r="N7" s="182" t="s">
        <v>85</v>
      </c>
      <c r="O7" s="182" t="s">
        <v>86</v>
      </c>
      <c r="P7" s="182" t="s">
        <v>87</v>
      </c>
      <c r="Q7" s="182" t="s">
        <v>88</v>
      </c>
      <c r="R7" s="182" t="s">
        <v>89</v>
      </c>
      <c r="S7" s="182" t="s">
        <v>90</v>
      </c>
      <c r="T7" s="182" t="s">
        <v>91</v>
      </c>
      <c r="U7" s="159" t="s">
        <v>92</v>
      </c>
    </row>
    <row r="8" spans="1:60" x14ac:dyDescent="0.25">
      <c r="A8" s="183" t="s">
        <v>93</v>
      </c>
      <c r="B8" s="184" t="s">
        <v>52</v>
      </c>
      <c r="C8" s="185" t="s">
        <v>53</v>
      </c>
      <c r="D8" s="186"/>
      <c r="E8" s="187"/>
      <c r="F8" s="188"/>
      <c r="G8" s="188">
        <f>SUMIF(AE9:AE123,"&lt;&gt;NOR",G9:G123)</f>
        <v>0</v>
      </c>
      <c r="H8" s="188"/>
      <c r="I8" s="188">
        <f>SUM(I9:I123)</f>
        <v>0</v>
      </c>
      <c r="J8" s="188"/>
      <c r="K8" s="188">
        <f>SUM(K9:K123)</f>
        <v>0</v>
      </c>
      <c r="L8" s="188"/>
      <c r="M8" s="188">
        <f>SUM(M9:M123)</f>
        <v>0</v>
      </c>
      <c r="N8" s="158"/>
      <c r="O8" s="158">
        <f>SUM(O9:O123)</f>
        <v>5.8744899999999998</v>
      </c>
      <c r="P8" s="158"/>
      <c r="Q8" s="158">
        <f>SUM(Q9:Q123)</f>
        <v>101.05520000000001</v>
      </c>
      <c r="R8" s="158"/>
      <c r="S8" s="158"/>
      <c r="T8" s="183"/>
      <c r="U8" s="158">
        <f>SUM(U9:U123)</f>
        <v>213.03</v>
      </c>
      <c r="AE8" t="s">
        <v>94</v>
      </c>
    </row>
    <row r="9" spans="1:60" outlineLevel="1" x14ac:dyDescent="0.25">
      <c r="A9" s="154">
        <v>1</v>
      </c>
      <c r="B9" s="160" t="s">
        <v>95</v>
      </c>
      <c r="C9" s="200" t="s">
        <v>96</v>
      </c>
      <c r="D9" s="162" t="s">
        <v>97</v>
      </c>
      <c r="E9" s="172">
        <v>194.4</v>
      </c>
      <c r="F9" s="284">
        <f>H9+J9</f>
        <v>0</v>
      </c>
      <c r="G9" s="178">
        <f>ROUND(E9*F9,2)</f>
        <v>0</v>
      </c>
      <c r="H9" s="179"/>
      <c r="I9" s="178">
        <f>ROUND(E9*H9,2)</f>
        <v>0</v>
      </c>
      <c r="J9" s="179"/>
      <c r="K9" s="178">
        <f>ROUND(E9*J9,2)</f>
        <v>0</v>
      </c>
      <c r="L9" s="178">
        <v>21</v>
      </c>
      <c r="M9" s="178">
        <f>G9*(1+L9/100)</f>
        <v>0</v>
      </c>
      <c r="N9" s="163">
        <v>0</v>
      </c>
      <c r="O9" s="163">
        <f>ROUND(E9*N9,5)</f>
        <v>0</v>
      </c>
      <c r="P9" s="163">
        <v>0.13800000000000001</v>
      </c>
      <c r="Q9" s="163">
        <f>ROUND(E9*P9,5)</f>
        <v>26.827200000000001</v>
      </c>
      <c r="R9" s="163"/>
      <c r="S9" s="163"/>
      <c r="T9" s="164">
        <v>0.16</v>
      </c>
      <c r="U9" s="163">
        <f>ROUND(E9*T9,2)</f>
        <v>31.1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98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5">
      <c r="A10" s="154"/>
      <c r="B10" s="160"/>
      <c r="C10" s="201" t="s">
        <v>99</v>
      </c>
      <c r="D10" s="165"/>
      <c r="E10" s="173"/>
      <c r="F10" s="178"/>
      <c r="G10" s="178"/>
      <c r="H10" s="178"/>
      <c r="I10" s="178"/>
      <c r="J10" s="178"/>
      <c r="K10" s="178"/>
      <c r="L10" s="178"/>
      <c r="M10" s="178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100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5">
      <c r="A11" s="154"/>
      <c r="B11" s="160"/>
      <c r="C11" s="201" t="s">
        <v>101</v>
      </c>
      <c r="D11" s="165"/>
      <c r="E11" s="173">
        <v>89.2</v>
      </c>
      <c r="F11" s="178"/>
      <c r="G11" s="178"/>
      <c r="H11" s="178"/>
      <c r="I11" s="178"/>
      <c r="J11" s="178"/>
      <c r="K11" s="178"/>
      <c r="L11" s="178"/>
      <c r="M11" s="178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100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5">
      <c r="A12" s="154"/>
      <c r="B12" s="160"/>
      <c r="C12" s="201" t="s">
        <v>102</v>
      </c>
      <c r="D12" s="165"/>
      <c r="E12" s="173">
        <v>49.5</v>
      </c>
      <c r="F12" s="178"/>
      <c r="G12" s="178"/>
      <c r="H12" s="178"/>
      <c r="I12" s="178"/>
      <c r="J12" s="178"/>
      <c r="K12" s="178"/>
      <c r="L12" s="178"/>
      <c r="M12" s="178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100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5">
      <c r="A13" s="154"/>
      <c r="B13" s="160"/>
      <c r="C13" s="201" t="s">
        <v>103</v>
      </c>
      <c r="D13" s="165"/>
      <c r="E13" s="173">
        <v>48</v>
      </c>
      <c r="F13" s="178"/>
      <c r="G13" s="178"/>
      <c r="H13" s="178"/>
      <c r="I13" s="178"/>
      <c r="J13" s="178"/>
      <c r="K13" s="178"/>
      <c r="L13" s="178"/>
      <c r="M13" s="178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100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5">
      <c r="A14" s="154"/>
      <c r="B14" s="160"/>
      <c r="C14" s="202" t="s">
        <v>104</v>
      </c>
      <c r="D14" s="166"/>
      <c r="E14" s="174">
        <v>186.7</v>
      </c>
      <c r="F14" s="178"/>
      <c r="G14" s="178"/>
      <c r="H14" s="178"/>
      <c r="I14" s="178"/>
      <c r="J14" s="178"/>
      <c r="K14" s="178"/>
      <c r="L14" s="178"/>
      <c r="M14" s="178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100</v>
      </c>
      <c r="AF14" s="153">
        <v>1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5">
      <c r="A15" s="154"/>
      <c r="B15" s="160"/>
      <c r="C15" s="201" t="s">
        <v>105</v>
      </c>
      <c r="D15" s="165"/>
      <c r="E15" s="173"/>
      <c r="F15" s="178"/>
      <c r="G15" s="178"/>
      <c r="H15" s="178"/>
      <c r="I15" s="178"/>
      <c r="J15" s="178"/>
      <c r="K15" s="178"/>
      <c r="L15" s="178"/>
      <c r="M15" s="178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100</v>
      </c>
      <c r="AF15" s="153"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5">
      <c r="A16" s="154"/>
      <c r="B16" s="160"/>
      <c r="C16" s="201" t="s">
        <v>106</v>
      </c>
      <c r="D16" s="165"/>
      <c r="E16" s="173">
        <v>7.7</v>
      </c>
      <c r="F16" s="178"/>
      <c r="G16" s="178"/>
      <c r="H16" s="178"/>
      <c r="I16" s="178"/>
      <c r="J16" s="178"/>
      <c r="K16" s="178"/>
      <c r="L16" s="178"/>
      <c r="M16" s="178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100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5">
      <c r="A17" s="154"/>
      <c r="B17" s="160"/>
      <c r="C17" s="202" t="s">
        <v>104</v>
      </c>
      <c r="D17" s="166"/>
      <c r="E17" s="174">
        <v>7.7</v>
      </c>
      <c r="F17" s="178"/>
      <c r="G17" s="178"/>
      <c r="H17" s="178"/>
      <c r="I17" s="178"/>
      <c r="J17" s="178"/>
      <c r="K17" s="178"/>
      <c r="L17" s="178"/>
      <c r="M17" s="178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100</v>
      </c>
      <c r="AF17" s="153">
        <v>1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5">
      <c r="A18" s="154">
        <v>2</v>
      </c>
      <c r="B18" s="160" t="s">
        <v>107</v>
      </c>
      <c r="C18" s="200" t="s">
        <v>108</v>
      </c>
      <c r="D18" s="162" t="s">
        <v>97</v>
      </c>
      <c r="E18" s="172">
        <v>186.7</v>
      </c>
      <c r="F18" s="284">
        <f>H18+J18</f>
        <v>0</v>
      </c>
      <c r="G18" s="178">
        <f>ROUND(E18*F18,2)</f>
        <v>0</v>
      </c>
      <c r="H18" s="179"/>
      <c r="I18" s="178">
        <f>ROUND(E18*H18,2)</f>
        <v>0</v>
      </c>
      <c r="J18" s="179"/>
      <c r="K18" s="178">
        <f>ROUND(E18*J18,2)</f>
        <v>0</v>
      </c>
      <c r="L18" s="178">
        <v>21</v>
      </c>
      <c r="M18" s="178">
        <f>G18*(1+L18/100)</f>
        <v>0</v>
      </c>
      <c r="N18" s="163">
        <v>0</v>
      </c>
      <c r="O18" s="163">
        <f>ROUND(E18*N18,5)</f>
        <v>0</v>
      </c>
      <c r="P18" s="163">
        <v>0.22</v>
      </c>
      <c r="Q18" s="163">
        <f>ROUND(E18*P18,5)</f>
        <v>41.073999999999998</v>
      </c>
      <c r="R18" s="163"/>
      <c r="S18" s="163"/>
      <c r="T18" s="164">
        <v>4.9000000000000002E-2</v>
      </c>
      <c r="U18" s="163">
        <f>ROUND(E18*T18,2)</f>
        <v>9.15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98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5">
      <c r="A19" s="154"/>
      <c r="B19" s="160"/>
      <c r="C19" s="201" t="s">
        <v>99</v>
      </c>
      <c r="D19" s="165"/>
      <c r="E19" s="173"/>
      <c r="F19" s="178"/>
      <c r="G19" s="178"/>
      <c r="H19" s="178"/>
      <c r="I19" s="178"/>
      <c r="J19" s="178"/>
      <c r="K19" s="178"/>
      <c r="L19" s="178"/>
      <c r="M19" s="178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100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ht="20.399999999999999" outlineLevel="1" x14ac:dyDescent="0.25">
      <c r="A20" s="154"/>
      <c r="B20" s="160"/>
      <c r="C20" s="201" t="s">
        <v>109</v>
      </c>
      <c r="D20" s="165"/>
      <c r="E20" s="173"/>
      <c r="F20" s="178"/>
      <c r="G20" s="178"/>
      <c r="H20" s="178"/>
      <c r="I20" s="178"/>
      <c r="J20" s="178"/>
      <c r="K20" s="178"/>
      <c r="L20" s="178"/>
      <c r="M20" s="178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100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5">
      <c r="A21" s="154"/>
      <c r="B21" s="160"/>
      <c r="C21" s="201" t="s">
        <v>101</v>
      </c>
      <c r="D21" s="165"/>
      <c r="E21" s="173">
        <v>89.2</v>
      </c>
      <c r="F21" s="178"/>
      <c r="G21" s="178"/>
      <c r="H21" s="178"/>
      <c r="I21" s="178"/>
      <c r="J21" s="178"/>
      <c r="K21" s="178"/>
      <c r="L21" s="178"/>
      <c r="M21" s="178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100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5">
      <c r="A22" s="154"/>
      <c r="B22" s="160"/>
      <c r="C22" s="201" t="s">
        <v>102</v>
      </c>
      <c r="D22" s="165"/>
      <c r="E22" s="173">
        <v>49.5</v>
      </c>
      <c r="F22" s="178"/>
      <c r="G22" s="178"/>
      <c r="H22" s="178"/>
      <c r="I22" s="178"/>
      <c r="J22" s="178"/>
      <c r="K22" s="178"/>
      <c r="L22" s="178"/>
      <c r="M22" s="178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100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5">
      <c r="A23" s="154"/>
      <c r="B23" s="160"/>
      <c r="C23" s="201" t="s">
        <v>103</v>
      </c>
      <c r="D23" s="165"/>
      <c r="E23" s="173">
        <v>48</v>
      </c>
      <c r="F23" s="178"/>
      <c r="G23" s="178"/>
      <c r="H23" s="178"/>
      <c r="I23" s="178"/>
      <c r="J23" s="178"/>
      <c r="K23" s="178"/>
      <c r="L23" s="178"/>
      <c r="M23" s="178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100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5">
      <c r="A24" s="154"/>
      <c r="B24" s="160"/>
      <c r="C24" s="202" t="s">
        <v>104</v>
      </c>
      <c r="D24" s="166"/>
      <c r="E24" s="174">
        <v>186.7</v>
      </c>
      <c r="F24" s="178"/>
      <c r="G24" s="178"/>
      <c r="H24" s="178"/>
      <c r="I24" s="178"/>
      <c r="J24" s="178"/>
      <c r="K24" s="178"/>
      <c r="L24" s="178"/>
      <c r="M24" s="178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100</v>
      </c>
      <c r="AF24" s="153">
        <v>1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5">
      <c r="A25" s="154">
        <v>3</v>
      </c>
      <c r="B25" s="160" t="s">
        <v>110</v>
      </c>
      <c r="C25" s="200" t="s">
        <v>111</v>
      </c>
      <c r="D25" s="162" t="s">
        <v>112</v>
      </c>
      <c r="E25" s="172">
        <v>150.69999999999999</v>
      </c>
      <c r="F25" s="284">
        <f>H25+J25</f>
        <v>0</v>
      </c>
      <c r="G25" s="178">
        <f>ROUND(E25*F25,2)</f>
        <v>0</v>
      </c>
      <c r="H25" s="179"/>
      <c r="I25" s="178">
        <f>ROUND(E25*H25,2)</f>
        <v>0</v>
      </c>
      <c r="J25" s="179"/>
      <c r="K25" s="178">
        <f>ROUND(E25*J25,2)</f>
        <v>0</v>
      </c>
      <c r="L25" s="178">
        <v>21</v>
      </c>
      <c r="M25" s="178">
        <f>G25*(1+L25/100)</f>
        <v>0</v>
      </c>
      <c r="N25" s="163">
        <v>0</v>
      </c>
      <c r="O25" s="163">
        <f>ROUND(E25*N25,5)</f>
        <v>0</v>
      </c>
      <c r="P25" s="163">
        <v>0.22</v>
      </c>
      <c r="Q25" s="163">
        <f>ROUND(E25*P25,5)</f>
        <v>33.154000000000003</v>
      </c>
      <c r="R25" s="163"/>
      <c r="S25" s="163"/>
      <c r="T25" s="164">
        <v>0.14299999999999999</v>
      </c>
      <c r="U25" s="163">
        <f>ROUND(E25*T25,2)</f>
        <v>21.55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98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5">
      <c r="A26" s="154"/>
      <c r="B26" s="160"/>
      <c r="C26" s="201" t="s">
        <v>99</v>
      </c>
      <c r="D26" s="165"/>
      <c r="E26" s="173"/>
      <c r="F26" s="178"/>
      <c r="G26" s="178"/>
      <c r="H26" s="178"/>
      <c r="I26" s="178"/>
      <c r="J26" s="178"/>
      <c r="K26" s="178"/>
      <c r="L26" s="178"/>
      <c r="M26" s="178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100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5">
      <c r="A27" s="154"/>
      <c r="B27" s="160"/>
      <c r="C27" s="201" t="s">
        <v>113</v>
      </c>
      <c r="D27" s="165"/>
      <c r="E27" s="173">
        <v>30.2</v>
      </c>
      <c r="F27" s="178"/>
      <c r="G27" s="178"/>
      <c r="H27" s="178"/>
      <c r="I27" s="178"/>
      <c r="J27" s="178"/>
      <c r="K27" s="178"/>
      <c r="L27" s="178"/>
      <c r="M27" s="178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100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5">
      <c r="A28" s="154"/>
      <c r="B28" s="160"/>
      <c r="C28" s="201" t="s">
        <v>114</v>
      </c>
      <c r="D28" s="165"/>
      <c r="E28" s="173">
        <v>61.5</v>
      </c>
      <c r="F28" s="178"/>
      <c r="G28" s="178"/>
      <c r="H28" s="178"/>
      <c r="I28" s="178"/>
      <c r="J28" s="178"/>
      <c r="K28" s="178"/>
      <c r="L28" s="178"/>
      <c r="M28" s="178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100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5">
      <c r="A29" s="154"/>
      <c r="B29" s="160"/>
      <c r="C29" s="201" t="s">
        <v>115</v>
      </c>
      <c r="D29" s="165"/>
      <c r="E29" s="173">
        <v>51</v>
      </c>
      <c r="F29" s="178"/>
      <c r="G29" s="178"/>
      <c r="H29" s="178"/>
      <c r="I29" s="178"/>
      <c r="J29" s="178"/>
      <c r="K29" s="178"/>
      <c r="L29" s="178"/>
      <c r="M29" s="178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100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5">
      <c r="A30" s="154"/>
      <c r="B30" s="160"/>
      <c r="C30" s="202" t="s">
        <v>104</v>
      </c>
      <c r="D30" s="166"/>
      <c r="E30" s="174">
        <v>142.69999999999999</v>
      </c>
      <c r="F30" s="178"/>
      <c r="G30" s="178"/>
      <c r="H30" s="178"/>
      <c r="I30" s="178"/>
      <c r="J30" s="178"/>
      <c r="K30" s="178"/>
      <c r="L30" s="178"/>
      <c r="M30" s="178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100</v>
      </c>
      <c r="AF30" s="153">
        <v>1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5">
      <c r="A31" s="154"/>
      <c r="B31" s="160"/>
      <c r="C31" s="201" t="s">
        <v>116</v>
      </c>
      <c r="D31" s="165"/>
      <c r="E31" s="173"/>
      <c r="F31" s="178"/>
      <c r="G31" s="178"/>
      <c r="H31" s="178"/>
      <c r="I31" s="178"/>
      <c r="J31" s="178"/>
      <c r="K31" s="178"/>
      <c r="L31" s="178"/>
      <c r="M31" s="178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100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5">
      <c r="A32" s="154"/>
      <c r="B32" s="160"/>
      <c r="C32" s="201" t="s">
        <v>117</v>
      </c>
      <c r="D32" s="165"/>
      <c r="E32" s="173">
        <v>8</v>
      </c>
      <c r="F32" s="178"/>
      <c r="G32" s="178"/>
      <c r="H32" s="178"/>
      <c r="I32" s="178"/>
      <c r="J32" s="178"/>
      <c r="K32" s="178"/>
      <c r="L32" s="178"/>
      <c r="M32" s="178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100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5">
      <c r="A33" s="154"/>
      <c r="B33" s="160"/>
      <c r="C33" s="202" t="s">
        <v>104</v>
      </c>
      <c r="D33" s="166"/>
      <c r="E33" s="174">
        <v>8</v>
      </c>
      <c r="F33" s="178"/>
      <c r="G33" s="178"/>
      <c r="H33" s="178"/>
      <c r="I33" s="178"/>
      <c r="J33" s="178"/>
      <c r="K33" s="178"/>
      <c r="L33" s="178"/>
      <c r="M33" s="178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100</v>
      </c>
      <c r="AF33" s="153">
        <v>1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5">
      <c r="A34" s="154">
        <v>4</v>
      </c>
      <c r="B34" s="160" t="s">
        <v>118</v>
      </c>
      <c r="C34" s="200" t="s">
        <v>119</v>
      </c>
      <c r="D34" s="162" t="s">
        <v>120</v>
      </c>
      <c r="E34" s="172">
        <v>10.5</v>
      </c>
      <c r="F34" s="284">
        <f>H34+J34</f>
        <v>0</v>
      </c>
      <c r="G34" s="178">
        <f>ROUND(E34*F34,2)</f>
        <v>0</v>
      </c>
      <c r="H34" s="179"/>
      <c r="I34" s="178">
        <f>ROUND(E34*H34,2)</f>
        <v>0</v>
      </c>
      <c r="J34" s="179"/>
      <c r="K34" s="178">
        <f>ROUND(E34*J34,2)</f>
        <v>0</v>
      </c>
      <c r="L34" s="178">
        <v>21</v>
      </c>
      <c r="M34" s="178">
        <f>G34*(1+L34/100)</f>
        <v>0</v>
      </c>
      <c r="N34" s="163">
        <v>0</v>
      </c>
      <c r="O34" s="163">
        <f>ROUND(E34*N34,5)</f>
        <v>0</v>
      </c>
      <c r="P34" s="163">
        <v>0</v>
      </c>
      <c r="Q34" s="163">
        <f>ROUND(E34*P34,5)</f>
        <v>0</v>
      </c>
      <c r="R34" s="163"/>
      <c r="S34" s="163"/>
      <c r="T34" s="164">
        <v>1.548</v>
      </c>
      <c r="U34" s="163">
        <f>ROUND(E34*T34,2)</f>
        <v>16.25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98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5">
      <c r="A35" s="154"/>
      <c r="B35" s="160"/>
      <c r="C35" s="201" t="s">
        <v>121</v>
      </c>
      <c r="D35" s="165"/>
      <c r="E35" s="173"/>
      <c r="F35" s="178"/>
      <c r="G35" s="178"/>
      <c r="H35" s="178"/>
      <c r="I35" s="178"/>
      <c r="J35" s="178"/>
      <c r="K35" s="178"/>
      <c r="L35" s="178"/>
      <c r="M35" s="178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100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5">
      <c r="A36" s="154"/>
      <c r="B36" s="160"/>
      <c r="C36" s="201" t="s">
        <v>122</v>
      </c>
      <c r="D36" s="165"/>
      <c r="E36" s="173"/>
      <c r="F36" s="178"/>
      <c r="G36" s="178"/>
      <c r="H36" s="178"/>
      <c r="I36" s="178"/>
      <c r="J36" s="178"/>
      <c r="K36" s="178"/>
      <c r="L36" s="178"/>
      <c r="M36" s="178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100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5">
      <c r="A37" s="154"/>
      <c r="B37" s="160"/>
      <c r="C37" s="201" t="s">
        <v>123</v>
      </c>
      <c r="D37" s="165"/>
      <c r="E37" s="173">
        <v>4.5</v>
      </c>
      <c r="F37" s="178"/>
      <c r="G37" s="178"/>
      <c r="H37" s="178"/>
      <c r="I37" s="178"/>
      <c r="J37" s="178"/>
      <c r="K37" s="178"/>
      <c r="L37" s="178"/>
      <c r="M37" s="178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100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5">
      <c r="A38" s="154"/>
      <c r="B38" s="160"/>
      <c r="C38" s="201" t="s">
        <v>124</v>
      </c>
      <c r="D38" s="165"/>
      <c r="E38" s="173"/>
      <c r="F38" s="178"/>
      <c r="G38" s="178"/>
      <c r="H38" s="178"/>
      <c r="I38" s="178"/>
      <c r="J38" s="178"/>
      <c r="K38" s="178"/>
      <c r="L38" s="178"/>
      <c r="M38" s="178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100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5">
      <c r="A39" s="154"/>
      <c r="B39" s="160"/>
      <c r="C39" s="201" t="s">
        <v>125</v>
      </c>
      <c r="D39" s="165"/>
      <c r="E39" s="173">
        <v>0.5</v>
      </c>
      <c r="F39" s="178"/>
      <c r="G39" s="178"/>
      <c r="H39" s="178"/>
      <c r="I39" s="178"/>
      <c r="J39" s="178"/>
      <c r="K39" s="178"/>
      <c r="L39" s="178"/>
      <c r="M39" s="178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100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5">
      <c r="A40" s="154"/>
      <c r="B40" s="160"/>
      <c r="C40" s="201" t="s">
        <v>126</v>
      </c>
      <c r="D40" s="165"/>
      <c r="E40" s="173"/>
      <c r="F40" s="178"/>
      <c r="G40" s="178"/>
      <c r="H40" s="178"/>
      <c r="I40" s="178"/>
      <c r="J40" s="178"/>
      <c r="K40" s="178"/>
      <c r="L40" s="178"/>
      <c r="M40" s="178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100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5">
      <c r="A41" s="154"/>
      <c r="B41" s="160"/>
      <c r="C41" s="201" t="s">
        <v>127</v>
      </c>
      <c r="D41" s="165"/>
      <c r="E41" s="173">
        <v>5.5</v>
      </c>
      <c r="F41" s="178"/>
      <c r="G41" s="178"/>
      <c r="H41" s="178"/>
      <c r="I41" s="178"/>
      <c r="J41" s="178"/>
      <c r="K41" s="178"/>
      <c r="L41" s="178"/>
      <c r="M41" s="178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100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5">
      <c r="A42" s="154">
        <v>5</v>
      </c>
      <c r="B42" s="160" t="s">
        <v>128</v>
      </c>
      <c r="C42" s="200" t="s">
        <v>129</v>
      </c>
      <c r="D42" s="162" t="s">
        <v>120</v>
      </c>
      <c r="E42" s="172">
        <v>65.548100000000005</v>
      </c>
      <c r="F42" s="284">
        <f>H42+J42</f>
        <v>0</v>
      </c>
      <c r="G42" s="178">
        <f>ROUND(E42*F42,2)</f>
        <v>0</v>
      </c>
      <c r="H42" s="179"/>
      <c r="I42" s="178">
        <f>ROUND(E42*H42,2)</f>
        <v>0</v>
      </c>
      <c r="J42" s="179"/>
      <c r="K42" s="178">
        <f>ROUND(E42*J42,2)</f>
        <v>0</v>
      </c>
      <c r="L42" s="178">
        <v>21</v>
      </c>
      <c r="M42" s="178">
        <f>G42*(1+L42/100)</f>
        <v>0</v>
      </c>
      <c r="N42" s="163">
        <v>0</v>
      </c>
      <c r="O42" s="163">
        <f>ROUND(E42*N42,5)</f>
        <v>0</v>
      </c>
      <c r="P42" s="163">
        <v>0</v>
      </c>
      <c r="Q42" s="163">
        <f>ROUND(E42*P42,5)</f>
        <v>0</v>
      </c>
      <c r="R42" s="163"/>
      <c r="S42" s="163"/>
      <c r="T42" s="164">
        <v>0.36799999999999999</v>
      </c>
      <c r="U42" s="163">
        <f>ROUND(E42*T42,2)</f>
        <v>24.12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98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5">
      <c r="A43" s="154"/>
      <c r="B43" s="160"/>
      <c r="C43" s="201" t="s">
        <v>130</v>
      </c>
      <c r="D43" s="165"/>
      <c r="E43" s="173"/>
      <c r="F43" s="178"/>
      <c r="G43" s="178"/>
      <c r="H43" s="178"/>
      <c r="I43" s="178"/>
      <c r="J43" s="178"/>
      <c r="K43" s="178"/>
      <c r="L43" s="178"/>
      <c r="M43" s="178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100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5">
      <c r="A44" s="154"/>
      <c r="B44" s="160"/>
      <c r="C44" s="201" t="s">
        <v>131</v>
      </c>
      <c r="D44" s="165"/>
      <c r="E44" s="173"/>
      <c r="F44" s="178"/>
      <c r="G44" s="178"/>
      <c r="H44" s="178"/>
      <c r="I44" s="178"/>
      <c r="J44" s="178"/>
      <c r="K44" s="178"/>
      <c r="L44" s="178"/>
      <c r="M44" s="178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100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5">
      <c r="A45" s="154"/>
      <c r="B45" s="160"/>
      <c r="C45" s="203" t="s">
        <v>132</v>
      </c>
      <c r="D45" s="167"/>
      <c r="E45" s="175"/>
      <c r="F45" s="178"/>
      <c r="G45" s="178"/>
      <c r="H45" s="178"/>
      <c r="I45" s="178"/>
      <c r="J45" s="178"/>
      <c r="K45" s="178"/>
      <c r="L45" s="178"/>
      <c r="M45" s="178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100</v>
      </c>
      <c r="AF45" s="153">
        <v>2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5">
      <c r="A46" s="154"/>
      <c r="B46" s="160"/>
      <c r="C46" s="204" t="s">
        <v>133</v>
      </c>
      <c r="D46" s="167"/>
      <c r="E46" s="175">
        <v>67.599999999999994</v>
      </c>
      <c r="F46" s="178"/>
      <c r="G46" s="178"/>
      <c r="H46" s="178"/>
      <c r="I46" s="178"/>
      <c r="J46" s="178"/>
      <c r="K46" s="178"/>
      <c r="L46" s="178"/>
      <c r="M46" s="178"/>
      <c r="N46" s="163"/>
      <c r="O46" s="163"/>
      <c r="P46" s="163"/>
      <c r="Q46" s="163"/>
      <c r="R46" s="163"/>
      <c r="S46" s="163"/>
      <c r="T46" s="164"/>
      <c r="U46" s="163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100</v>
      </c>
      <c r="AF46" s="153">
        <v>2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5">
      <c r="A47" s="154"/>
      <c r="B47" s="160"/>
      <c r="C47" s="204" t="s">
        <v>134</v>
      </c>
      <c r="D47" s="167"/>
      <c r="E47" s="175">
        <v>65.83</v>
      </c>
      <c r="F47" s="178"/>
      <c r="G47" s="178"/>
      <c r="H47" s="178"/>
      <c r="I47" s="178"/>
      <c r="J47" s="178"/>
      <c r="K47" s="178"/>
      <c r="L47" s="178"/>
      <c r="M47" s="178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100</v>
      </c>
      <c r="AF47" s="153">
        <v>2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5">
      <c r="A48" s="154"/>
      <c r="B48" s="160"/>
      <c r="C48" s="204" t="s">
        <v>135</v>
      </c>
      <c r="D48" s="167"/>
      <c r="E48" s="175">
        <v>51.2</v>
      </c>
      <c r="F48" s="178"/>
      <c r="G48" s="178"/>
      <c r="H48" s="178"/>
      <c r="I48" s="178"/>
      <c r="J48" s="178"/>
      <c r="K48" s="178"/>
      <c r="L48" s="178"/>
      <c r="M48" s="178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100</v>
      </c>
      <c r="AF48" s="153">
        <v>2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5">
      <c r="A49" s="154"/>
      <c r="B49" s="160"/>
      <c r="C49" s="205" t="s">
        <v>136</v>
      </c>
      <c r="D49" s="168"/>
      <c r="E49" s="176">
        <v>184.63</v>
      </c>
      <c r="F49" s="178"/>
      <c r="G49" s="178"/>
      <c r="H49" s="178"/>
      <c r="I49" s="178"/>
      <c r="J49" s="178"/>
      <c r="K49" s="178"/>
      <c r="L49" s="178"/>
      <c r="M49" s="178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100</v>
      </c>
      <c r="AF49" s="153">
        <v>3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5">
      <c r="A50" s="154"/>
      <c r="B50" s="160"/>
      <c r="C50" s="203" t="s">
        <v>137</v>
      </c>
      <c r="D50" s="167"/>
      <c r="E50" s="175"/>
      <c r="F50" s="178"/>
      <c r="G50" s="178"/>
      <c r="H50" s="178"/>
      <c r="I50" s="178"/>
      <c r="J50" s="178"/>
      <c r="K50" s="178"/>
      <c r="L50" s="178"/>
      <c r="M50" s="178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100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5">
      <c r="A51" s="154"/>
      <c r="B51" s="160"/>
      <c r="C51" s="201" t="s">
        <v>138</v>
      </c>
      <c r="D51" s="165"/>
      <c r="E51" s="173">
        <v>59.081600000000002</v>
      </c>
      <c r="F51" s="178"/>
      <c r="G51" s="178"/>
      <c r="H51" s="178"/>
      <c r="I51" s="178"/>
      <c r="J51" s="178"/>
      <c r="K51" s="178"/>
      <c r="L51" s="178"/>
      <c r="M51" s="178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100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5">
      <c r="A52" s="154"/>
      <c r="B52" s="160"/>
      <c r="C52" s="202" t="s">
        <v>104</v>
      </c>
      <c r="D52" s="166"/>
      <c r="E52" s="174">
        <v>59.081600000000002</v>
      </c>
      <c r="F52" s="178"/>
      <c r="G52" s="178"/>
      <c r="H52" s="178"/>
      <c r="I52" s="178"/>
      <c r="J52" s="178"/>
      <c r="K52" s="178"/>
      <c r="L52" s="178"/>
      <c r="M52" s="178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100</v>
      </c>
      <c r="AF52" s="153">
        <v>1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5">
      <c r="A53" s="154"/>
      <c r="B53" s="160"/>
      <c r="C53" s="203" t="s">
        <v>132</v>
      </c>
      <c r="D53" s="167"/>
      <c r="E53" s="175"/>
      <c r="F53" s="178"/>
      <c r="G53" s="178"/>
      <c r="H53" s="178"/>
      <c r="I53" s="178"/>
      <c r="J53" s="178"/>
      <c r="K53" s="178"/>
      <c r="L53" s="178"/>
      <c r="M53" s="178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100</v>
      </c>
      <c r="AF53" s="153">
        <v>2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5">
      <c r="A54" s="154"/>
      <c r="B54" s="160"/>
      <c r="C54" s="204" t="s">
        <v>139</v>
      </c>
      <c r="D54" s="167"/>
      <c r="E54" s="175"/>
      <c r="F54" s="178"/>
      <c r="G54" s="178"/>
      <c r="H54" s="178"/>
      <c r="I54" s="178"/>
      <c r="J54" s="178"/>
      <c r="K54" s="178"/>
      <c r="L54" s="178"/>
      <c r="M54" s="178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100</v>
      </c>
      <c r="AF54" s="153">
        <v>2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5">
      <c r="A55" s="154"/>
      <c r="B55" s="160"/>
      <c r="C55" s="204" t="s">
        <v>140</v>
      </c>
      <c r="D55" s="167"/>
      <c r="E55" s="175">
        <v>82.075000000000003</v>
      </c>
      <c r="F55" s="178"/>
      <c r="G55" s="178"/>
      <c r="H55" s="178"/>
      <c r="I55" s="178"/>
      <c r="J55" s="178"/>
      <c r="K55" s="178"/>
      <c r="L55" s="178"/>
      <c r="M55" s="178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100</v>
      </c>
      <c r="AF55" s="153">
        <v>2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5">
      <c r="A56" s="154"/>
      <c r="B56" s="160"/>
      <c r="C56" s="205" t="s">
        <v>136</v>
      </c>
      <c r="D56" s="168"/>
      <c r="E56" s="176">
        <v>82.075000000000003</v>
      </c>
      <c r="F56" s="178"/>
      <c r="G56" s="178"/>
      <c r="H56" s="178"/>
      <c r="I56" s="178"/>
      <c r="J56" s="178"/>
      <c r="K56" s="178"/>
      <c r="L56" s="178"/>
      <c r="M56" s="178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100</v>
      </c>
      <c r="AF56" s="153">
        <v>3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5">
      <c r="A57" s="154"/>
      <c r="B57" s="160"/>
      <c r="C57" s="203" t="s">
        <v>137</v>
      </c>
      <c r="D57" s="167"/>
      <c r="E57" s="175"/>
      <c r="F57" s="178"/>
      <c r="G57" s="178"/>
      <c r="H57" s="178"/>
      <c r="I57" s="178"/>
      <c r="J57" s="178"/>
      <c r="K57" s="178"/>
      <c r="L57" s="178"/>
      <c r="M57" s="178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100</v>
      </c>
      <c r="AF57" s="153">
        <v>0</v>
      </c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5">
      <c r="A58" s="154"/>
      <c r="B58" s="160"/>
      <c r="C58" s="201" t="s">
        <v>141</v>
      </c>
      <c r="D58" s="165"/>
      <c r="E58" s="173">
        <v>34.471499999999999</v>
      </c>
      <c r="F58" s="178"/>
      <c r="G58" s="178"/>
      <c r="H58" s="178"/>
      <c r="I58" s="178"/>
      <c r="J58" s="178"/>
      <c r="K58" s="178"/>
      <c r="L58" s="178"/>
      <c r="M58" s="178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100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5">
      <c r="A59" s="154"/>
      <c r="B59" s="160"/>
      <c r="C59" s="202" t="s">
        <v>104</v>
      </c>
      <c r="D59" s="166"/>
      <c r="E59" s="174">
        <v>34.471499999999999</v>
      </c>
      <c r="F59" s="178"/>
      <c r="G59" s="178"/>
      <c r="H59" s="178"/>
      <c r="I59" s="178"/>
      <c r="J59" s="178"/>
      <c r="K59" s="178"/>
      <c r="L59" s="178"/>
      <c r="M59" s="178"/>
      <c r="N59" s="163"/>
      <c r="O59" s="163"/>
      <c r="P59" s="163"/>
      <c r="Q59" s="163"/>
      <c r="R59" s="163"/>
      <c r="S59" s="163"/>
      <c r="T59" s="164"/>
      <c r="U59" s="163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100</v>
      </c>
      <c r="AF59" s="153">
        <v>1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5">
      <c r="A60" s="154"/>
      <c r="B60" s="160"/>
      <c r="C60" s="201" t="s">
        <v>142</v>
      </c>
      <c r="D60" s="165"/>
      <c r="E60" s="173">
        <v>-28.004999999999999</v>
      </c>
      <c r="F60" s="178"/>
      <c r="G60" s="178"/>
      <c r="H60" s="178"/>
      <c r="I60" s="178"/>
      <c r="J60" s="178"/>
      <c r="K60" s="178"/>
      <c r="L60" s="178"/>
      <c r="M60" s="178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100</v>
      </c>
      <c r="AF60" s="153">
        <v>0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5">
      <c r="A61" s="154"/>
      <c r="B61" s="160"/>
      <c r="C61" s="202" t="s">
        <v>104</v>
      </c>
      <c r="D61" s="166"/>
      <c r="E61" s="174">
        <v>-28.004999999999999</v>
      </c>
      <c r="F61" s="178"/>
      <c r="G61" s="178"/>
      <c r="H61" s="178"/>
      <c r="I61" s="178"/>
      <c r="J61" s="178"/>
      <c r="K61" s="178"/>
      <c r="L61" s="178"/>
      <c r="M61" s="178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100</v>
      </c>
      <c r="AF61" s="153">
        <v>1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5">
      <c r="A62" s="154">
        <v>6</v>
      </c>
      <c r="B62" s="160" t="s">
        <v>143</v>
      </c>
      <c r="C62" s="200" t="s">
        <v>144</v>
      </c>
      <c r="D62" s="162" t="s">
        <v>120</v>
      </c>
      <c r="E62" s="172">
        <v>32.774050000000003</v>
      </c>
      <c r="F62" s="284">
        <f>H62+J62</f>
        <v>0</v>
      </c>
      <c r="G62" s="178">
        <f>ROUND(E62*F62,2)</f>
        <v>0</v>
      </c>
      <c r="H62" s="179"/>
      <c r="I62" s="178">
        <f>ROUND(E62*H62,2)</f>
        <v>0</v>
      </c>
      <c r="J62" s="179"/>
      <c r="K62" s="178">
        <f>ROUND(E62*J62,2)</f>
        <v>0</v>
      </c>
      <c r="L62" s="178">
        <v>21</v>
      </c>
      <c r="M62" s="178">
        <f>G62*(1+L62/100)</f>
        <v>0</v>
      </c>
      <c r="N62" s="163">
        <v>0</v>
      </c>
      <c r="O62" s="163">
        <f>ROUND(E62*N62,5)</f>
        <v>0</v>
      </c>
      <c r="P62" s="163">
        <v>0</v>
      </c>
      <c r="Q62" s="163">
        <f>ROUND(E62*P62,5)</f>
        <v>0</v>
      </c>
      <c r="R62" s="163"/>
      <c r="S62" s="163"/>
      <c r="T62" s="164">
        <v>5.8000000000000003E-2</v>
      </c>
      <c r="U62" s="163">
        <f>ROUND(E62*T62,2)</f>
        <v>1.9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98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5">
      <c r="A63" s="154"/>
      <c r="B63" s="160"/>
      <c r="C63" s="201" t="s">
        <v>145</v>
      </c>
      <c r="D63" s="165"/>
      <c r="E63" s="173">
        <v>32.774050000000003</v>
      </c>
      <c r="F63" s="178"/>
      <c r="G63" s="178"/>
      <c r="H63" s="178"/>
      <c r="I63" s="178"/>
      <c r="J63" s="178"/>
      <c r="K63" s="178"/>
      <c r="L63" s="178"/>
      <c r="M63" s="178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100</v>
      </c>
      <c r="AF63" s="153">
        <v>0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5">
      <c r="A64" s="154">
        <v>7</v>
      </c>
      <c r="B64" s="160" t="s">
        <v>146</v>
      </c>
      <c r="C64" s="200" t="s">
        <v>147</v>
      </c>
      <c r="D64" s="162" t="s">
        <v>120</v>
      </c>
      <c r="E64" s="172">
        <v>7</v>
      </c>
      <c r="F64" s="284">
        <f>H64+J64</f>
        <v>0</v>
      </c>
      <c r="G64" s="178">
        <f>ROUND(E64*F64,2)</f>
        <v>0</v>
      </c>
      <c r="H64" s="179"/>
      <c r="I64" s="178">
        <f>ROUND(E64*H64,2)</f>
        <v>0</v>
      </c>
      <c r="J64" s="179"/>
      <c r="K64" s="178">
        <f>ROUND(E64*J64,2)</f>
        <v>0</v>
      </c>
      <c r="L64" s="178">
        <v>21</v>
      </c>
      <c r="M64" s="178">
        <f>G64*(1+L64/100)</f>
        <v>0</v>
      </c>
      <c r="N64" s="163">
        <v>0</v>
      </c>
      <c r="O64" s="163">
        <f>ROUND(E64*N64,5)</f>
        <v>0</v>
      </c>
      <c r="P64" s="163">
        <v>0</v>
      </c>
      <c r="Q64" s="163">
        <f>ROUND(E64*P64,5)</f>
        <v>0</v>
      </c>
      <c r="R64" s="163"/>
      <c r="S64" s="163"/>
      <c r="T64" s="164">
        <v>3.5329999999999999</v>
      </c>
      <c r="U64" s="163">
        <f>ROUND(E64*T64,2)</f>
        <v>24.73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98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ht="20.399999999999999" outlineLevel="1" x14ac:dyDescent="0.25">
      <c r="A65" s="154"/>
      <c r="B65" s="160"/>
      <c r="C65" s="201" t="s">
        <v>148</v>
      </c>
      <c r="D65" s="165"/>
      <c r="E65" s="173"/>
      <c r="F65" s="178"/>
      <c r="G65" s="178"/>
      <c r="H65" s="178"/>
      <c r="I65" s="178"/>
      <c r="J65" s="178"/>
      <c r="K65" s="178"/>
      <c r="L65" s="178"/>
      <c r="M65" s="178"/>
      <c r="N65" s="163"/>
      <c r="O65" s="163"/>
      <c r="P65" s="163"/>
      <c r="Q65" s="163"/>
      <c r="R65" s="163"/>
      <c r="S65" s="163"/>
      <c r="T65" s="164"/>
      <c r="U65" s="163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100</v>
      </c>
      <c r="AF65" s="153">
        <v>0</v>
      </c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5">
      <c r="A66" s="154"/>
      <c r="B66" s="160"/>
      <c r="C66" s="201" t="s">
        <v>149</v>
      </c>
      <c r="D66" s="165"/>
      <c r="E66" s="173">
        <v>7</v>
      </c>
      <c r="F66" s="178"/>
      <c r="G66" s="178"/>
      <c r="H66" s="178"/>
      <c r="I66" s="178"/>
      <c r="J66" s="178"/>
      <c r="K66" s="178"/>
      <c r="L66" s="178"/>
      <c r="M66" s="178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100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5">
      <c r="A67" s="154"/>
      <c r="B67" s="160"/>
      <c r="C67" s="202" t="s">
        <v>104</v>
      </c>
      <c r="D67" s="166"/>
      <c r="E67" s="174">
        <v>7</v>
      </c>
      <c r="F67" s="178"/>
      <c r="G67" s="178"/>
      <c r="H67" s="178"/>
      <c r="I67" s="178"/>
      <c r="J67" s="178"/>
      <c r="K67" s="178"/>
      <c r="L67" s="178"/>
      <c r="M67" s="178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100</v>
      </c>
      <c r="AF67" s="153">
        <v>1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5">
      <c r="A68" s="154">
        <v>8</v>
      </c>
      <c r="B68" s="160" t="s">
        <v>150</v>
      </c>
      <c r="C68" s="200" t="s">
        <v>151</v>
      </c>
      <c r="D68" s="162" t="s">
        <v>120</v>
      </c>
      <c r="E68" s="172">
        <v>19.698</v>
      </c>
      <c r="F68" s="284">
        <f>H68+J68</f>
        <v>0</v>
      </c>
      <c r="G68" s="178">
        <f>ROUND(E68*F68,2)</f>
        <v>0</v>
      </c>
      <c r="H68" s="179"/>
      <c r="I68" s="178">
        <f>ROUND(E68*H68,2)</f>
        <v>0</v>
      </c>
      <c r="J68" s="179"/>
      <c r="K68" s="178">
        <f>ROUND(E68*J68,2)</f>
        <v>0</v>
      </c>
      <c r="L68" s="178">
        <v>21</v>
      </c>
      <c r="M68" s="178">
        <f>G68*(1+L68/100)</f>
        <v>0</v>
      </c>
      <c r="N68" s="163">
        <v>0</v>
      </c>
      <c r="O68" s="163">
        <f>ROUND(E68*N68,5)</f>
        <v>0</v>
      </c>
      <c r="P68" s="163">
        <v>0</v>
      </c>
      <c r="Q68" s="163">
        <f>ROUND(E68*P68,5)</f>
        <v>0</v>
      </c>
      <c r="R68" s="163"/>
      <c r="S68" s="163"/>
      <c r="T68" s="164">
        <v>1.0999999999999999E-2</v>
      </c>
      <c r="U68" s="163">
        <f>ROUND(E68*T68,2)</f>
        <v>0.22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98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5">
      <c r="A69" s="154"/>
      <c r="B69" s="160"/>
      <c r="C69" s="201" t="s">
        <v>152</v>
      </c>
      <c r="D69" s="165"/>
      <c r="E69" s="173">
        <v>19.698</v>
      </c>
      <c r="F69" s="178"/>
      <c r="G69" s="178"/>
      <c r="H69" s="178"/>
      <c r="I69" s="178"/>
      <c r="J69" s="178"/>
      <c r="K69" s="178"/>
      <c r="L69" s="178"/>
      <c r="M69" s="178"/>
      <c r="N69" s="163"/>
      <c r="O69" s="163"/>
      <c r="P69" s="163"/>
      <c r="Q69" s="163"/>
      <c r="R69" s="163"/>
      <c r="S69" s="163"/>
      <c r="T69" s="164"/>
      <c r="U69" s="163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100</v>
      </c>
      <c r="AF69" s="153">
        <v>0</v>
      </c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5">
      <c r="A70" s="154">
        <v>9</v>
      </c>
      <c r="B70" s="160" t="s">
        <v>153</v>
      </c>
      <c r="C70" s="200" t="s">
        <v>154</v>
      </c>
      <c r="D70" s="162" t="s">
        <v>120</v>
      </c>
      <c r="E70" s="172">
        <v>62.699100000000001</v>
      </c>
      <c r="F70" s="284">
        <f>H70+J70</f>
        <v>0</v>
      </c>
      <c r="G70" s="178">
        <f>ROUND(E70*F70,2)</f>
        <v>0</v>
      </c>
      <c r="H70" s="179"/>
      <c r="I70" s="178">
        <f>ROUND(E70*H70,2)</f>
        <v>0</v>
      </c>
      <c r="J70" s="179"/>
      <c r="K70" s="178">
        <f>ROUND(E70*J70,2)</f>
        <v>0</v>
      </c>
      <c r="L70" s="178">
        <v>21</v>
      </c>
      <c r="M70" s="178">
        <f>G70*(1+L70/100)</f>
        <v>0</v>
      </c>
      <c r="N70" s="163">
        <v>0</v>
      </c>
      <c r="O70" s="163">
        <f>ROUND(E70*N70,5)</f>
        <v>0</v>
      </c>
      <c r="P70" s="163">
        <v>0</v>
      </c>
      <c r="Q70" s="163">
        <f>ROUND(E70*P70,5)</f>
        <v>0</v>
      </c>
      <c r="R70" s="163"/>
      <c r="S70" s="163"/>
      <c r="T70" s="164">
        <v>1.0999999999999999E-2</v>
      </c>
      <c r="U70" s="163">
        <f>ROUND(E70*T70,2)</f>
        <v>0.69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98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5">
      <c r="A71" s="154"/>
      <c r="B71" s="160"/>
      <c r="C71" s="201" t="s">
        <v>155</v>
      </c>
      <c r="D71" s="165"/>
      <c r="E71" s="173"/>
      <c r="F71" s="178"/>
      <c r="G71" s="178"/>
      <c r="H71" s="178"/>
      <c r="I71" s="178"/>
      <c r="J71" s="178"/>
      <c r="K71" s="178"/>
      <c r="L71" s="178"/>
      <c r="M71" s="178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100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5">
      <c r="A72" s="154"/>
      <c r="B72" s="160"/>
      <c r="C72" s="201" t="s">
        <v>156</v>
      </c>
      <c r="D72" s="165"/>
      <c r="E72" s="173"/>
      <c r="F72" s="178"/>
      <c r="G72" s="178"/>
      <c r="H72" s="178"/>
      <c r="I72" s="178"/>
      <c r="J72" s="178"/>
      <c r="K72" s="178"/>
      <c r="L72" s="178"/>
      <c r="M72" s="178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100</v>
      </c>
      <c r="AF72" s="153">
        <v>0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5">
      <c r="A73" s="154"/>
      <c r="B73" s="160"/>
      <c r="C73" s="201" t="s">
        <v>157</v>
      </c>
      <c r="D73" s="165"/>
      <c r="E73" s="173">
        <v>65.548100000000005</v>
      </c>
      <c r="F73" s="178"/>
      <c r="G73" s="178"/>
      <c r="H73" s="178"/>
      <c r="I73" s="178"/>
      <c r="J73" s="178"/>
      <c r="K73" s="178"/>
      <c r="L73" s="178"/>
      <c r="M73" s="178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100</v>
      </c>
      <c r="AF73" s="153">
        <v>0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5">
      <c r="A74" s="154"/>
      <c r="B74" s="160"/>
      <c r="C74" s="201" t="s">
        <v>158</v>
      </c>
      <c r="D74" s="165"/>
      <c r="E74" s="173">
        <v>7</v>
      </c>
      <c r="F74" s="178"/>
      <c r="G74" s="178"/>
      <c r="H74" s="178"/>
      <c r="I74" s="178"/>
      <c r="J74" s="178"/>
      <c r="K74" s="178"/>
      <c r="L74" s="178"/>
      <c r="M74" s="178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100</v>
      </c>
      <c r="AF74" s="153">
        <v>0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5">
      <c r="A75" s="154"/>
      <c r="B75" s="160"/>
      <c r="C75" s="201" t="s">
        <v>159</v>
      </c>
      <c r="D75" s="165"/>
      <c r="E75" s="173"/>
      <c r="F75" s="178"/>
      <c r="G75" s="178"/>
      <c r="H75" s="178"/>
      <c r="I75" s="178"/>
      <c r="J75" s="178"/>
      <c r="K75" s="178"/>
      <c r="L75" s="178"/>
      <c r="M75" s="178"/>
      <c r="N75" s="163"/>
      <c r="O75" s="163"/>
      <c r="P75" s="163"/>
      <c r="Q75" s="163"/>
      <c r="R75" s="163"/>
      <c r="S75" s="163"/>
      <c r="T75" s="164"/>
      <c r="U75" s="163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100</v>
      </c>
      <c r="AF75" s="153">
        <v>0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5">
      <c r="A76" s="154"/>
      <c r="B76" s="160"/>
      <c r="C76" s="201" t="s">
        <v>160</v>
      </c>
      <c r="D76" s="165"/>
      <c r="E76" s="173">
        <v>-9.8490000000000002</v>
      </c>
      <c r="F76" s="178"/>
      <c r="G76" s="178"/>
      <c r="H76" s="178"/>
      <c r="I76" s="178"/>
      <c r="J76" s="178"/>
      <c r="K76" s="178"/>
      <c r="L76" s="178"/>
      <c r="M76" s="178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100</v>
      </c>
      <c r="AF76" s="153">
        <v>0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5">
      <c r="A77" s="154"/>
      <c r="B77" s="160"/>
      <c r="C77" s="202" t="s">
        <v>104</v>
      </c>
      <c r="D77" s="166"/>
      <c r="E77" s="174">
        <v>62.699100000000001</v>
      </c>
      <c r="F77" s="178"/>
      <c r="G77" s="178"/>
      <c r="H77" s="178"/>
      <c r="I77" s="178"/>
      <c r="J77" s="178"/>
      <c r="K77" s="178"/>
      <c r="L77" s="178"/>
      <c r="M77" s="178"/>
      <c r="N77" s="163"/>
      <c r="O77" s="163"/>
      <c r="P77" s="163"/>
      <c r="Q77" s="163"/>
      <c r="R77" s="163"/>
      <c r="S77" s="163"/>
      <c r="T77" s="164"/>
      <c r="U77" s="163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100</v>
      </c>
      <c r="AF77" s="153">
        <v>1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5">
      <c r="A78" s="154">
        <v>10</v>
      </c>
      <c r="B78" s="160" t="s">
        <v>161</v>
      </c>
      <c r="C78" s="200" t="s">
        <v>162</v>
      </c>
      <c r="D78" s="162" t="s">
        <v>120</v>
      </c>
      <c r="E78" s="172">
        <v>626.99099999999999</v>
      </c>
      <c r="F78" s="284">
        <f>H78+J78</f>
        <v>0</v>
      </c>
      <c r="G78" s="178">
        <f>ROUND(E78*F78,2)</f>
        <v>0</v>
      </c>
      <c r="H78" s="179"/>
      <c r="I78" s="178">
        <f>ROUND(E78*H78,2)</f>
        <v>0</v>
      </c>
      <c r="J78" s="179"/>
      <c r="K78" s="178">
        <f>ROUND(E78*J78,2)</f>
        <v>0</v>
      </c>
      <c r="L78" s="178">
        <v>21</v>
      </c>
      <c r="M78" s="178">
        <f>G78*(1+L78/100)</f>
        <v>0</v>
      </c>
      <c r="N78" s="163">
        <v>0</v>
      </c>
      <c r="O78" s="163">
        <f>ROUND(E78*N78,5)</f>
        <v>0</v>
      </c>
      <c r="P78" s="163">
        <v>0</v>
      </c>
      <c r="Q78" s="163">
        <f>ROUND(E78*P78,5)</f>
        <v>0</v>
      </c>
      <c r="R78" s="163"/>
      <c r="S78" s="163"/>
      <c r="T78" s="164">
        <v>0</v>
      </c>
      <c r="U78" s="163">
        <f>ROUND(E78*T78,2)</f>
        <v>0</v>
      </c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98</v>
      </c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5">
      <c r="A79" s="154"/>
      <c r="B79" s="160"/>
      <c r="C79" s="201" t="s">
        <v>163</v>
      </c>
      <c r="D79" s="165"/>
      <c r="E79" s="173"/>
      <c r="F79" s="178"/>
      <c r="G79" s="178"/>
      <c r="H79" s="178"/>
      <c r="I79" s="178"/>
      <c r="J79" s="178"/>
      <c r="K79" s="178"/>
      <c r="L79" s="178"/>
      <c r="M79" s="178"/>
      <c r="N79" s="163"/>
      <c r="O79" s="163"/>
      <c r="P79" s="163"/>
      <c r="Q79" s="163"/>
      <c r="R79" s="163"/>
      <c r="S79" s="163"/>
      <c r="T79" s="164"/>
      <c r="U79" s="163"/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100</v>
      </c>
      <c r="AF79" s="153">
        <v>0</v>
      </c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5">
      <c r="A80" s="154"/>
      <c r="B80" s="160"/>
      <c r="C80" s="201" t="s">
        <v>155</v>
      </c>
      <c r="D80" s="165"/>
      <c r="E80" s="173"/>
      <c r="F80" s="178"/>
      <c r="G80" s="178"/>
      <c r="H80" s="178"/>
      <c r="I80" s="178"/>
      <c r="J80" s="178"/>
      <c r="K80" s="178"/>
      <c r="L80" s="178"/>
      <c r="M80" s="178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100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5">
      <c r="A81" s="154"/>
      <c r="B81" s="160"/>
      <c r="C81" s="201" t="s">
        <v>156</v>
      </c>
      <c r="D81" s="165"/>
      <c r="E81" s="173"/>
      <c r="F81" s="178"/>
      <c r="G81" s="178"/>
      <c r="H81" s="178"/>
      <c r="I81" s="178"/>
      <c r="J81" s="178"/>
      <c r="K81" s="178"/>
      <c r="L81" s="178"/>
      <c r="M81" s="178"/>
      <c r="N81" s="163"/>
      <c r="O81" s="163"/>
      <c r="P81" s="163"/>
      <c r="Q81" s="163"/>
      <c r="R81" s="163"/>
      <c r="S81" s="163"/>
      <c r="T81" s="164"/>
      <c r="U81" s="163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100</v>
      </c>
      <c r="AF81" s="153">
        <v>0</v>
      </c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5">
      <c r="A82" s="154"/>
      <c r="B82" s="160"/>
      <c r="C82" s="201" t="s">
        <v>164</v>
      </c>
      <c r="D82" s="165"/>
      <c r="E82" s="173">
        <v>655.48099999999999</v>
      </c>
      <c r="F82" s="178"/>
      <c r="G82" s="178"/>
      <c r="H82" s="178"/>
      <c r="I82" s="178"/>
      <c r="J82" s="178"/>
      <c r="K82" s="178"/>
      <c r="L82" s="178"/>
      <c r="M82" s="178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100</v>
      </c>
      <c r="AF82" s="153">
        <v>0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5">
      <c r="A83" s="154"/>
      <c r="B83" s="160"/>
      <c r="C83" s="201" t="s">
        <v>165</v>
      </c>
      <c r="D83" s="165"/>
      <c r="E83" s="173">
        <v>70</v>
      </c>
      <c r="F83" s="178"/>
      <c r="G83" s="178"/>
      <c r="H83" s="178"/>
      <c r="I83" s="178"/>
      <c r="J83" s="178"/>
      <c r="K83" s="178"/>
      <c r="L83" s="178"/>
      <c r="M83" s="178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100</v>
      </c>
      <c r="AF83" s="153">
        <v>0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5">
      <c r="A84" s="154"/>
      <c r="B84" s="160"/>
      <c r="C84" s="201" t="s">
        <v>159</v>
      </c>
      <c r="D84" s="165"/>
      <c r="E84" s="173"/>
      <c r="F84" s="178"/>
      <c r="G84" s="178"/>
      <c r="H84" s="178"/>
      <c r="I84" s="178"/>
      <c r="J84" s="178"/>
      <c r="K84" s="178"/>
      <c r="L84" s="178"/>
      <c r="M84" s="178"/>
      <c r="N84" s="163"/>
      <c r="O84" s="163"/>
      <c r="P84" s="163"/>
      <c r="Q84" s="163"/>
      <c r="R84" s="163"/>
      <c r="S84" s="163"/>
      <c r="T84" s="164"/>
      <c r="U84" s="163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100</v>
      </c>
      <c r="AF84" s="153">
        <v>0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5">
      <c r="A85" s="154"/>
      <c r="B85" s="160"/>
      <c r="C85" s="201" t="s">
        <v>166</v>
      </c>
      <c r="D85" s="165"/>
      <c r="E85" s="173">
        <v>-98.49</v>
      </c>
      <c r="F85" s="178"/>
      <c r="G85" s="178"/>
      <c r="H85" s="178"/>
      <c r="I85" s="178"/>
      <c r="J85" s="178"/>
      <c r="K85" s="178"/>
      <c r="L85" s="178"/>
      <c r="M85" s="178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100</v>
      </c>
      <c r="AF85" s="153">
        <v>0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5">
      <c r="A86" s="154"/>
      <c r="B86" s="160"/>
      <c r="C86" s="202" t="s">
        <v>104</v>
      </c>
      <c r="D86" s="166"/>
      <c r="E86" s="174">
        <v>626.99099999999999</v>
      </c>
      <c r="F86" s="178"/>
      <c r="G86" s="178"/>
      <c r="H86" s="178"/>
      <c r="I86" s="178"/>
      <c r="J86" s="178"/>
      <c r="K86" s="178"/>
      <c r="L86" s="178"/>
      <c r="M86" s="178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100</v>
      </c>
      <c r="AF86" s="153">
        <v>1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5">
      <c r="A87" s="154">
        <v>11</v>
      </c>
      <c r="B87" s="160" t="s">
        <v>167</v>
      </c>
      <c r="C87" s="200" t="s">
        <v>168</v>
      </c>
      <c r="D87" s="162" t="s">
        <v>120</v>
      </c>
      <c r="E87" s="172">
        <v>9.8490000000000002</v>
      </c>
      <c r="F87" s="284">
        <f>H87+J87</f>
        <v>0</v>
      </c>
      <c r="G87" s="178">
        <f>ROUND(E87*F87,2)</f>
        <v>0</v>
      </c>
      <c r="H87" s="179"/>
      <c r="I87" s="178">
        <f>ROUND(E87*H87,2)</f>
        <v>0</v>
      </c>
      <c r="J87" s="179"/>
      <c r="K87" s="178">
        <f>ROUND(E87*J87,2)</f>
        <v>0</v>
      </c>
      <c r="L87" s="178">
        <v>21</v>
      </c>
      <c r="M87" s="178">
        <f>G87*(1+L87/100)</f>
        <v>0</v>
      </c>
      <c r="N87" s="163">
        <v>0</v>
      </c>
      <c r="O87" s="163">
        <f>ROUND(E87*N87,5)</f>
        <v>0</v>
      </c>
      <c r="P87" s="163">
        <v>0</v>
      </c>
      <c r="Q87" s="163">
        <f>ROUND(E87*P87,5)</f>
        <v>0</v>
      </c>
      <c r="R87" s="163"/>
      <c r="S87" s="163"/>
      <c r="T87" s="164">
        <v>0.65200000000000002</v>
      </c>
      <c r="U87" s="163">
        <f>ROUND(E87*T87,2)</f>
        <v>6.42</v>
      </c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98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5">
      <c r="A88" s="154"/>
      <c r="B88" s="160"/>
      <c r="C88" s="201" t="s">
        <v>169</v>
      </c>
      <c r="D88" s="165"/>
      <c r="E88" s="173">
        <v>9.8490000000000002</v>
      </c>
      <c r="F88" s="178"/>
      <c r="G88" s="178"/>
      <c r="H88" s="178"/>
      <c r="I88" s="178"/>
      <c r="J88" s="178"/>
      <c r="K88" s="178"/>
      <c r="L88" s="178"/>
      <c r="M88" s="178"/>
      <c r="N88" s="163"/>
      <c r="O88" s="163"/>
      <c r="P88" s="163"/>
      <c r="Q88" s="163"/>
      <c r="R88" s="163"/>
      <c r="S88" s="163"/>
      <c r="T88" s="164"/>
      <c r="U88" s="163"/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100</v>
      </c>
      <c r="AF88" s="153">
        <v>0</v>
      </c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5">
      <c r="A89" s="154">
        <v>12</v>
      </c>
      <c r="B89" s="160" t="s">
        <v>170</v>
      </c>
      <c r="C89" s="200" t="s">
        <v>171</v>
      </c>
      <c r="D89" s="162" t="s">
        <v>120</v>
      </c>
      <c r="E89" s="172">
        <v>72.548100000000005</v>
      </c>
      <c r="F89" s="284">
        <f>H89+J89</f>
        <v>0</v>
      </c>
      <c r="G89" s="178">
        <f>ROUND(E89*F89,2)</f>
        <v>0</v>
      </c>
      <c r="H89" s="179"/>
      <c r="I89" s="178">
        <f>ROUND(E89*H89,2)</f>
        <v>0</v>
      </c>
      <c r="J89" s="179"/>
      <c r="K89" s="178">
        <f>ROUND(E89*J89,2)</f>
        <v>0</v>
      </c>
      <c r="L89" s="178">
        <v>21</v>
      </c>
      <c r="M89" s="178">
        <f>G89*(1+L89/100)</f>
        <v>0</v>
      </c>
      <c r="N89" s="163">
        <v>0</v>
      </c>
      <c r="O89" s="163">
        <f>ROUND(E89*N89,5)</f>
        <v>0</v>
      </c>
      <c r="P89" s="163">
        <v>0</v>
      </c>
      <c r="Q89" s="163">
        <f>ROUND(E89*P89,5)</f>
        <v>0</v>
      </c>
      <c r="R89" s="163"/>
      <c r="S89" s="163"/>
      <c r="T89" s="164">
        <v>8.9999999999999993E-3</v>
      </c>
      <c r="U89" s="163">
        <f>ROUND(E89*T89,2)</f>
        <v>0.65</v>
      </c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98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5">
      <c r="A90" s="154"/>
      <c r="B90" s="160"/>
      <c r="C90" s="201" t="s">
        <v>155</v>
      </c>
      <c r="D90" s="165"/>
      <c r="E90" s="173"/>
      <c r="F90" s="178"/>
      <c r="G90" s="178"/>
      <c r="H90" s="178"/>
      <c r="I90" s="178"/>
      <c r="J90" s="178"/>
      <c r="K90" s="178"/>
      <c r="L90" s="178"/>
      <c r="M90" s="178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100</v>
      </c>
      <c r="AF90" s="153">
        <v>0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5">
      <c r="A91" s="154"/>
      <c r="B91" s="160"/>
      <c r="C91" s="201" t="s">
        <v>156</v>
      </c>
      <c r="D91" s="165"/>
      <c r="E91" s="173"/>
      <c r="F91" s="178"/>
      <c r="G91" s="178"/>
      <c r="H91" s="178"/>
      <c r="I91" s="178"/>
      <c r="J91" s="178"/>
      <c r="K91" s="178"/>
      <c r="L91" s="178"/>
      <c r="M91" s="178"/>
      <c r="N91" s="163"/>
      <c r="O91" s="163"/>
      <c r="P91" s="163"/>
      <c r="Q91" s="163"/>
      <c r="R91" s="163"/>
      <c r="S91" s="163"/>
      <c r="T91" s="164"/>
      <c r="U91" s="163"/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100</v>
      </c>
      <c r="AF91" s="153">
        <v>0</v>
      </c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5">
      <c r="A92" s="154"/>
      <c r="B92" s="160"/>
      <c r="C92" s="201" t="s">
        <v>157</v>
      </c>
      <c r="D92" s="165"/>
      <c r="E92" s="173">
        <v>65.548100000000005</v>
      </c>
      <c r="F92" s="178"/>
      <c r="G92" s="178"/>
      <c r="H92" s="178"/>
      <c r="I92" s="178"/>
      <c r="J92" s="178"/>
      <c r="K92" s="178"/>
      <c r="L92" s="178"/>
      <c r="M92" s="178"/>
      <c r="N92" s="163"/>
      <c r="O92" s="163"/>
      <c r="P92" s="163"/>
      <c r="Q92" s="163"/>
      <c r="R92" s="163"/>
      <c r="S92" s="163"/>
      <c r="T92" s="164"/>
      <c r="U92" s="163"/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100</v>
      </c>
      <c r="AF92" s="153">
        <v>0</v>
      </c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5">
      <c r="A93" s="154"/>
      <c r="B93" s="160"/>
      <c r="C93" s="201" t="s">
        <v>158</v>
      </c>
      <c r="D93" s="165"/>
      <c r="E93" s="173">
        <v>7</v>
      </c>
      <c r="F93" s="178"/>
      <c r="G93" s="178"/>
      <c r="H93" s="178"/>
      <c r="I93" s="178"/>
      <c r="J93" s="178"/>
      <c r="K93" s="178"/>
      <c r="L93" s="178"/>
      <c r="M93" s="178"/>
      <c r="N93" s="163"/>
      <c r="O93" s="163"/>
      <c r="P93" s="163"/>
      <c r="Q93" s="163"/>
      <c r="R93" s="163"/>
      <c r="S93" s="163"/>
      <c r="T93" s="164"/>
      <c r="U93" s="163"/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100</v>
      </c>
      <c r="AF93" s="153">
        <v>0</v>
      </c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5">
      <c r="A94" s="154"/>
      <c r="B94" s="160"/>
      <c r="C94" s="202" t="s">
        <v>104</v>
      </c>
      <c r="D94" s="166"/>
      <c r="E94" s="174">
        <v>72.548100000000005</v>
      </c>
      <c r="F94" s="178"/>
      <c r="G94" s="178"/>
      <c r="H94" s="178"/>
      <c r="I94" s="178"/>
      <c r="J94" s="178"/>
      <c r="K94" s="178"/>
      <c r="L94" s="178"/>
      <c r="M94" s="178"/>
      <c r="N94" s="163"/>
      <c r="O94" s="163"/>
      <c r="P94" s="163"/>
      <c r="Q94" s="163"/>
      <c r="R94" s="163"/>
      <c r="S94" s="163"/>
      <c r="T94" s="164"/>
      <c r="U94" s="163"/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100</v>
      </c>
      <c r="AF94" s="153">
        <v>1</v>
      </c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5">
      <c r="A95" s="154">
        <v>13</v>
      </c>
      <c r="B95" s="160" t="s">
        <v>172</v>
      </c>
      <c r="C95" s="200" t="s">
        <v>173</v>
      </c>
      <c r="D95" s="162" t="s">
        <v>120</v>
      </c>
      <c r="E95" s="172">
        <v>9.8490000000000002</v>
      </c>
      <c r="F95" s="284">
        <f>H95+J95</f>
        <v>0</v>
      </c>
      <c r="G95" s="178">
        <f>ROUND(E95*F95,2)</f>
        <v>0</v>
      </c>
      <c r="H95" s="179"/>
      <c r="I95" s="178">
        <f>ROUND(E95*H95,2)</f>
        <v>0</v>
      </c>
      <c r="J95" s="179"/>
      <c r="K95" s="178">
        <f>ROUND(E95*J95,2)</f>
        <v>0</v>
      </c>
      <c r="L95" s="178">
        <v>21</v>
      </c>
      <c r="M95" s="178">
        <f>G95*(1+L95/100)</f>
        <v>0</v>
      </c>
      <c r="N95" s="163">
        <v>0</v>
      </c>
      <c r="O95" s="163">
        <f>ROUND(E95*N95,5)</f>
        <v>0</v>
      </c>
      <c r="P95" s="163">
        <v>0</v>
      </c>
      <c r="Q95" s="163">
        <f>ROUND(E95*P95,5)</f>
        <v>0</v>
      </c>
      <c r="R95" s="163"/>
      <c r="S95" s="163"/>
      <c r="T95" s="164">
        <v>1.2390000000000001</v>
      </c>
      <c r="U95" s="163">
        <f>ROUND(E95*T95,2)</f>
        <v>12.2</v>
      </c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98</v>
      </c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5">
      <c r="A96" s="154"/>
      <c r="B96" s="160"/>
      <c r="C96" s="201" t="s">
        <v>174</v>
      </c>
      <c r="D96" s="165"/>
      <c r="E96" s="173">
        <v>9.8490000000000002</v>
      </c>
      <c r="F96" s="178"/>
      <c r="G96" s="178"/>
      <c r="H96" s="178"/>
      <c r="I96" s="178"/>
      <c r="J96" s="178"/>
      <c r="K96" s="178"/>
      <c r="L96" s="178"/>
      <c r="M96" s="178"/>
      <c r="N96" s="163"/>
      <c r="O96" s="163"/>
      <c r="P96" s="163"/>
      <c r="Q96" s="163"/>
      <c r="R96" s="163"/>
      <c r="S96" s="163"/>
      <c r="T96" s="164"/>
      <c r="U96" s="163"/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100</v>
      </c>
      <c r="AF96" s="153">
        <v>0</v>
      </c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5">
      <c r="A97" s="154"/>
      <c r="B97" s="160"/>
      <c r="C97" s="202" t="s">
        <v>104</v>
      </c>
      <c r="D97" s="166"/>
      <c r="E97" s="174">
        <v>9.8490000000000002</v>
      </c>
      <c r="F97" s="178"/>
      <c r="G97" s="178"/>
      <c r="H97" s="178"/>
      <c r="I97" s="178"/>
      <c r="J97" s="178"/>
      <c r="K97" s="178"/>
      <c r="L97" s="178"/>
      <c r="M97" s="178"/>
      <c r="N97" s="163"/>
      <c r="O97" s="163"/>
      <c r="P97" s="163"/>
      <c r="Q97" s="163"/>
      <c r="R97" s="163"/>
      <c r="S97" s="163"/>
      <c r="T97" s="164"/>
      <c r="U97" s="163"/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100</v>
      </c>
      <c r="AF97" s="153">
        <v>1</v>
      </c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5">
      <c r="A98" s="154">
        <v>14</v>
      </c>
      <c r="B98" s="160" t="s">
        <v>175</v>
      </c>
      <c r="C98" s="200" t="s">
        <v>176</v>
      </c>
      <c r="D98" s="162" t="s">
        <v>120</v>
      </c>
      <c r="E98" s="172">
        <v>3.28125</v>
      </c>
      <c r="F98" s="284">
        <f>H98+J98</f>
        <v>0</v>
      </c>
      <c r="G98" s="178">
        <f>ROUND(E98*F98,2)</f>
        <v>0</v>
      </c>
      <c r="H98" s="179"/>
      <c r="I98" s="178">
        <f>ROUND(E98*H98,2)</f>
        <v>0</v>
      </c>
      <c r="J98" s="179"/>
      <c r="K98" s="178">
        <f>ROUND(E98*J98,2)</f>
        <v>0</v>
      </c>
      <c r="L98" s="178">
        <v>21</v>
      </c>
      <c r="M98" s="178">
        <f>G98*(1+L98/100)</f>
        <v>0</v>
      </c>
      <c r="N98" s="163">
        <v>1.67</v>
      </c>
      <c r="O98" s="163">
        <f>ROUND(E98*N98,5)</f>
        <v>5.4796899999999997</v>
      </c>
      <c r="P98" s="163">
        <v>0</v>
      </c>
      <c r="Q98" s="163">
        <f>ROUND(E98*P98,5)</f>
        <v>0</v>
      </c>
      <c r="R98" s="163"/>
      <c r="S98" s="163"/>
      <c r="T98" s="164">
        <v>2.206</v>
      </c>
      <c r="U98" s="163">
        <f>ROUND(E98*T98,2)</f>
        <v>7.24</v>
      </c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177</v>
      </c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ht="20.399999999999999" outlineLevel="1" x14ac:dyDescent="0.25">
      <c r="A99" s="154"/>
      <c r="B99" s="160"/>
      <c r="C99" s="201" t="s">
        <v>178</v>
      </c>
      <c r="D99" s="165"/>
      <c r="E99" s="173">
        <v>3.28125</v>
      </c>
      <c r="F99" s="178"/>
      <c r="G99" s="178"/>
      <c r="H99" s="178"/>
      <c r="I99" s="178"/>
      <c r="J99" s="178"/>
      <c r="K99" s="178"/>
      <c r="L99" s="178"/>
      <c r="M99" s="178"/>
      <c r="N99" s="163"/>
      <c r="O99" s="163"/>
      <c r="P99" s="163"/>
      <c r="Q99" s="163"/>
      <c r="R99" s="163"/>
      <c r="S99" s="163"/>
      <c r="T99" s="164"/>
      <c r="U99" s="163"/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100</v>
      </c>
      <c r="AF99" s="153">
        <v>0</v>
      </c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5">
      <c r="A100" s="154">
        <v>15</v>
      </c>
      <c r="B100" s="160" t="s">
        <v>179</v>
      </c>
      <c r="C100" s="200" t="s">
        <v>180</v>
      </c>
      <c r="D100" s="162" t="s">
        <v>97</v>
      </c>
      <c r="E100" s="172">
        <v>274.40499999999997</v>
      </c>
      <c r="F100" s="284">
        <f>H100+J100</f>
        <v>0</v>
      </c>
      <c r="G100" s="178">
        <f>ROUND(E100*F100,2)</f>
        <v>0</v>
      </c>
      <c r="H100" s="179"/>
      <c r="I100" s="178">
        <f>ROUND(E100*H100,2)</f>
        <v>0</v>
      </c>
      <c r="J100" s="179"/>
      <c r="K100" s="178">
        <f>ROUND(E100*J100,2)</f>
        <v>0</v>
      </c>
      <c r="L100" s="178">
        <v>21</v>
      </c>
      <c r="M100" s="178">
        <f>G100*(1+L100/100)</f>
        <v>0</v>
      </c>
      <c r="N100" s="163">
        <v>0</v>
      </c>
      <c r="O100" s="163">
        <f>ROUND(E100*N100,5)</f>
        <v>0</v>
      </c>
      <c r="P100" s="163">
        <v>0</v>
      </c>
      <c r="Q100" s="163">
        <f>ROUND(E100*P100,5)</f>
        <v>0</v>
      </c>
      <c r="R100" s="163"/>
      <c r="S100" s="163"/>
      <c r="T100" s="164">
        <v>1.7999999999999999E-2</v>
      </c>
      <c r="U100" s="163">
        <f>ROUND(E100*T100,2)</f>
        <v>4.9400000000000004</v>
      </c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98</v>
      </c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5">
      <c r="A101" s="154"/>
      <c r="B101" s="160"/>
      <c r="C101" s="201" t="s">
        <v>130</v>
      </c>
      <c r="D101" s="165"/>
      <c r="E101" s="173"/>
      <c r="F101" s="178"/>
      <c r="G101" s="178"/>
      <c r="H101" s="178"/>
      <c r="I101" s="178"/>
      <c r="J101" s="178"/>
      <c r="K101" s="178"/>
      <c r="L101" s="178"/>
      <c r="M101" s="178"/>
      <c r="N101" s="163"/>
      <c r="O101" s="163"/>
      <c r="P101" s="163"/>
      <c r="Q101" s="163"/>
      <c r="R101" s="163"/>
      <c r="S101" s="163"/>
      <c r="T101" s="164"/>
      <c r="U101" s="16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100</v>
      </c>
      <c r="AF101" s="153">
        <v>0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5">
      <c r="A102" s="154"/>
      <c r="B102" s="160"/>
      <c r="C102" s="201" t="s">
        <v>131</v>
      </c>
      <c r="D102" s="165"/>
      <c r="E102" s="173"/>
      <c r="F102" s="178"/>
      <c r="G102" s="178"/>
      <c r="H102" s="178"/>
      <c r="I102" s="178"/>
      <c r="J102" s="178"/>
      <c r="K102" s="178"/>
      <c r="L102" s="178"/>
      <c r="M102" s="178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100</v>
      </c>
      <c r="AF102" s="153">
        <v>0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5">
      <c r="A103" s="154"/>
      <c r="B103" s="160"/>
      <c r="C103" s="201" t="s">
        <v>181</v>
      </c>
      <c r="D103" s="165"/>
      <c r="E103" s="173">
        <v>67.599999999999994</v>
      </c>
      <c r="F103" s="178"/>
      <c r="G103" s="178"/>
      <c r="H103" s="178"/>
      <c r="I103" s="178"/>
      <c r="J103" s="178"/>
      <c r="K103" s="178"/>
      <c r="L103" s="178"/>
      <c r="M103" s="178"/>
      <c r="N103" s="163"/>
      <c r="O103" s="163"/>
      <c r="P103" s="163"/>
      <c r="Q103" s="163"/>
      <c r="R103" s="163"/>
      <c r="S103" s="163"/>
      <c r="T103" s="164"/>
      <c r="U103" s="16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100</v>
      </c>
      <c r="AF103" s="153">
        <v>0</v>
      </c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5">
      <c r="A104" s="154"/>
      <c r="B104" s="160"/>
      <c r="C104" s="201" t="s">
        <v>182</v>
      </c>
      <c r="D104" s="165"/>
      <c r="E104" s="173">
        <v>65.83</v>
      </c>
      <c r="F104" s="178"/>
      <c r="G104" s="178"/>
      <c r="H104" s="178"/>
      <c r="I104" s="178"/>
      <c r="J104" s="178"/>
      <c r="K104" s="178"/>
      <c r="L104" s="178"/>
      <c r="M104" s="178"/>
      <c r="N104" s="163"/>
      <c r="O104" s="163"/>
      <c r="P104" s="163"/>
      <c r="Q104" s="163"/>
      <c r="R104" s="163"/>
      <c r="S104" s="163"/>
      <c r="T104" s="164"/>
      <c r="U104" s="16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100</v>
      </c>
      <c r="AF104" s="153">
        <v>0</v>
      </c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5">
      <c r="A105" s="154"/>
      <c r="B105" s="160"/>
      <c r="C105" s="201" t="s">
        <v>183</v>
      </c>
      <c r="D105" s="165"/>
      <c r="E105" s="173">
        <v>51.2</v>
      </c>
      <c r="F105" s="178"/>
      <c r="G105" s="178"/>
      <c r="H105" s="178"/>
      <c r="I105" s="178"/>
      <c r="J105" s="178"/>
      <c r="K105" s="178"/>
      <c r="L105" s="178"/>
      <c r="M105" s="178"/>
      <c r="N105" s="163"/>
      <c r="O105" s="163"/>
      <c r="P105" s="163"/>
      <c r="Q105" s="163"/>
      <c r="R105" s="163"/>
      <c r="S105" s="163"/>
      <c r="T105" s="164"/>
      <c r="U105" s="16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100</v>
      </c>
      <c r="AF105" s="153">
        <v>0</v>
      </c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5">
      <c r="A106" s="154"/>
      <c r="B106" s="160"/>
      <c r="C106" s="202" t="s">
        <v>104</v>
      </c>
      <c r="D106" s="166"/>
      <c r="E106" s="174">
        <v>184.63</v>
      </c>
      <c r="F106" s="178"/>
      <c r="G106" s="178"/>
      <c r="H106" s="178"/>
      <c r="I106" s="178"/>
      <c r="J106" s="178"/>
      <c r="K106" s="178"/>
      <c r="L106" s="178"/>
      <c r="M106" s="178"/>
      <c r="N106" s="163"/>
      <c r="O106" s="163"/>
      <c r="P106" s="163"/>
      <c r="Q106" s="163"/>
      <c r="R106" s="163"/>
      <c r="S106" s="163"/>
      <c r="T106" s="164"/>
      <c r="U106" s="163"/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100</v>
      </c>
      <c r="AF106" s="153">
        <v>1</v>
      </c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5">
      <c r="A107" s="154"/>
      <c r="B107" s="160"/>
      <c r="C107" s="201" t="s">
        <v>184</v>
      </c>
      <c r="D107" s="165"/>
      <c r="E107" s="173"/>
      <c r="F107" s="178"/>
      <c r="G107" s="178"/>
      <c r="H107" s="178"/>
      <c r="I107" s="178"/>
      <c r="J107" s="178"/>
      <c r="K107" s="178"/>
      <c r="L107" s="178"/>
      <c r="M107" s="178"/>
      <c r="N107" s="163"/>
      <c r="O107" s="163"/>
      <c r="P107" s="163"/>
      <c r="Q107" s="163"/>
      <c r="R107" s="163"/>
      <c r="S107" s="163"/>
      <c r="T107" s="164"/>
      <c r="U107" s="16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100</v>
      </c>
      <c r="AF107" s="153">
        <v>0</v>
      </c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5">
      <c r="A108" s="154"/>
      <c r="B108" s="160"/>
      <c r="C108" s="201" t="s">
        <v>106</v>
      </c>
      <c r="D108" s="165"/>
      <c r="E108" s="173">
        <v>7.7</v>
      </c>
      <c r="F108" s="178"/>
      <c r="G108" s="178"/>
      <c r="H108" s="178"/>
      <c r="I108" s="178"/>
      <c r="J108" s="178"/>
      <c r="K108" s="178"/>
      <c r="L108" s="178"/>
      <c r="M108" s="178"/>
      <c r="N108" s="163"/>
      <c r="O108" s="163"/>
      <c r="P108" s="163"/>
      <c r="Q108" s="163"/>
      <c r="R108" s="163"/>
      <c r="S108" s="163"/>
      <c r="T108" s="164"/>
      <c r="U108" s="16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100</v>
      </c>
      <c r="AF108" s="153">
        <v>0</v>
      </c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5">
      <c r="A109" s="154"/>
      <c r="B109" s="160"/>
      <c r="C109" s="202" t="s">
        <v>104</v>
      </c>
      <c r="D109" s="166"/>
      <c r="E109" s="174">
        <v>7.7</v>
      </c>
      <c r="F109" s="178"/>
      <c r="G109" s="178"/>
      <c r="H109" s="178"/>
      <c r="I109" s="178"/>
      <c r="J109" s="178"/>
      <c r="K109" s="178"/>
      <c r="L109" s="178"/>
      <c r="M109" s="178"/>
      <c r="N109" s="163"/>
      <c r="O109" s="163"/>
      <c r="P109" s="163"/>
      <c r="Q109" s="163"/>
      <c r="R109" s="163"/>
      <c r="S109" s="163"/>
      <c r="T109" s="164"/>
      <c r="U109" s="163"/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100</v>
      </c>
      <c r="AF109" s="153">
        <v>1</v>
      </c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5">
      <c r="A110" s="154"/>
      <c r="B110" s="160"/>
      <c r="C110" s="201" t="s">
        <v>185</v>
      </c>
      <c r="D110" s="165"/>
      <c r="E110" s="173"/>
      <c r="F110" s="178"/>
      <c r="G110" s="178"/>
      <c r="H110" s="178"/>
      <c r="I110" s="178"/>
      <c r="J110" s="178"/>
      <c r="K110" s="178"/>
      <c r="L110" s="178"/>
      <c r="M110" s="178"/>
      <c r="N110" s="163"/>
      <c r="O110" s="163"/>
      <c r="P110" s="163"/>
      <c r="Q110" s="163"/>
      <c r="R110" s="163"/>
      <c r="S110" s="163"/>
      <c r="T110" s="164"/>
      <c r="U110" s="16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100</v>
      </c>
      <c r="AF110" s="153">
        <v>0</v>
      </c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5">
      <c r="A111" s="154"/>
      <c r="B111" s="160"/>
      <c r="C111" s="201" t="s">
        <v>186</v>
      </c>
      <c r="D111" s="165"/>
      <c r="E111" s="173">
        <v>82.075000000000003</v>
      </c>
      <c r="F111" s="178"/>
      <c r="G111" s="178"/>
      <c r="H111" s="178"/>
      <c r="I111" s="178"/>
      <c r="J111" s="178"/>
      <c r="K111" s="178"/>
      <c r="L111" s="178"/>
      <c r="M111" s="178"/>
      <c r="N111" s="163"/>
      <c r="O111" s="163"/>
      <c r="P111" s="163"/>
      <c r="Q111" s="163"/>
      <c r="R111" s="163"/>
      <c r="S111" s="163"/>
      <c r="T111" s="164"/>
      <c r="U111" s="16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100</v>
      </c>
      <c r="AF111" s="153">
        <v>0</v>
      </c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5">
      <c r="A112" s="154"/>
      <c r="B112" s="160"/>
      <c r="C112" s="202" t="s">
        <v>104</v>
      </c>
      <c r="D112" s="166"/>
      <c r="E112" s="174">
        <v>82.075000000000003</v>
      </c>
      <c r="F112" s="178"/>
      <c r="G112" s="178"/>
      <c r="H112" s="178"/>
      <c r="I112" s="178"/>
      <c r="J112" s="178"/>
      <c r="K112" s="178"/>
      <c r="L112" s="178"/>
      <c r="M112" s="178"/>
      <c r="N112" s="163"/>
      <c r="O112" s="163"/>
      <c r="P112" s="163"/>
      <c r="Q112" s="163"/>
      <c r="R112" s="163"/>
      <c r="S112" s="163"/>
      <c r="T112" s="164"/>
      <c r="U112" s="163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100</v>
      </c>
      <c r="AF112" s="153">
        <v>1</v>
      </c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5">
      <c r="A113" s="154">
        <v>16</v>
      </c>
      <c r="B113" s="160" t="s">
        <v>187</v>
      </c>
      <c r="C113" s="200" t="s">
        <v>188</v>
      </c>
      <c r="D113" s="162" t="s">
        <v>97</v>
      </c>
      <c r="E113" s="172">
        <v>42</v>
      </c>
      <c r="F113" s="284">
        <f>H113+J113</f>
        <v>0</v>
      </c>
      <c r="G113" s="178">
        <f>ROUND(E113*F113,2)</f>
        <v>0</v>
      </c>
      <c r="H113" s="179"/>
      <c r="I113" s="178">
        <f>ROUND(E113*H113,2)</f>
        <v>0</v>
      </c>
      <c r="J113" s="179"/>
      <c r="K113" s="178">
        <f>ROUND(E113*J113,2)</f>
        <v>0</v>
      </c>
      <c r="L113" s="178">
        <v>21</v>
      </c>
      <c r="M113" s="178">
        <f>G113*(1+L113/100)</f>
        <v>0</v>
      </c>
      <c r="N113" s="163">
        <v>9.4000000000000004E-3</v>
      </c>
      <c r="O113" s="163">
        <f>ROUND(E113*N113,5)</f>
        <v>0.39479999999999998</v>
      </c>
      <c r="P113" s="163">
        <v>0</v>
      </c>
      <c r="Q113" s="163">
        <f>ROUND(E113*P113,5)</f>
        <v>0</v>
      </c>
      <c r="R113" s="163"/>
      <c r="S113" s="163"/>
      <c r="T113" s="164">
        <v>0.86399999999999999</v>
      </c>
      <c r="U113" s="163">
        <f>ROUND(E113*T113,2)</f>
        <v>36.29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98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5">
      <c r="A114" s="154"/>
      <c r="B114" s="160"/>
      <c r="C114" s="201" t="s">
        <v>189</v>
      </c>
      <c r="D114" s="165"/>
      <c r="E114" s="173">
        <v>42</v>
      </c>
      <c r="F114" s="178"/>
      <c r="G114" s="178"/>
      <c r="H114" s="178"/>
      <c r="I114" s="178"/>
      <c r="J114" s="178"/>
      <c r="K114" s="178"/>
      <c r="L114" s="178"/>
      <c r="M114" s="178"/>
      <c r="N114" s="163"/>
      <c r="O114" s="163"/>
      <c r="P114" s="163"/>
      <c r="Q114" s="163"/>
      <c r="R114" s="163"/>
      <c r="S114" s="163"/>
      <c r="T114" s="164"/>
      <c r="U114" s="16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100</v>
      </c>
      <c r="AF114" s="153">
        <v>0</v>
      </c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5">
      <c r="A115" s="154">
        <v>17</v>
      </c>
      <c r="B115" s="160" t="s">
        <v>190</v>
      </c>
      <c r="C115" s="200" t="s">
        <v>191</v>
      </c>
      <c r="D115" s="162" t="s">
        <v>97</v>
      </c>
      <c r="E115" s="172">
        <v>42</v>
      </c>
      <c r="F115" s="284">
        <f>H115+J115</f>
        <v>0</v>
      </c>
      <c r="G115" s="178">
        <f>ROUND(E115*F115,2)</f>
        <v>0</v>
      </c>
      <c r="H115" s="179"/>
      <c r="I115" s="178">
        <f>ROUND(E115*H115,2)</f>
        <v>0</v>
      </c>
      <c r="J115" s="179"/>
      <c r="K115" s="178">
        <f>ROUND(E115*J115,2)</f>
        <v>0</v>
      </c>
      <c r="L115" s="178">
        <v>21</v>
      </c>
      <c r="M115" s="178">
        <f>G115*(1+L115/100)</f>
        <v>0</v>
      </c>
      <c r="N115" s="163">
        <v>0</v>
      </c>
      <c r="O115" s="163">
        <f>ROUND(E115*N115,5)</f>
        <v>0</v>
      </c>
      <c r="P115" s="163">
        <v>0</v>
      </c>
      <c r="Q115" s="163">
        <f>ROUND(E115*P115,5)</f>
        <v>0</v>
      </c>
      <c r="R115" s="163"/>
      <c r="S115" s="163"/>
      <c r="T115" s="164">
        <v>0.371</v>
      </c>
      <c r="U115" s="163">
        <f>ROUND(E115*T115,2)</f>
        <v>15.58</v>
      </c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98</v>
      </c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5">
      <c r="A116" s="154">
        <v>18</v>
      </c>
      <c r="B116" s="160" t="s">
        <v>192</v>
      </c>
      <c r="C116" s="200" t="s">
        <v>193</v>
      </c>
      <c r="D116" s="162" t="s">
        <v>120</v>
      </c>
      <c r="E116" s="172">
        <v>62.699100000000001</v>
      </c>
      <c r="F116" s="284">
        <f>H116+J116</f>
        <v>0</v>
      </c>
      <c r="G116" s="178">
        <f>ROUND(E116*F116,2)</f>
        <v>0</v>
      </c>
      <c r="H116" s="179"/>
      <c r="I116" s="178">
        <f>ROUND(E116*H116,2)</f>
        <v>0</v>
      </c>
      <c r="J116" s="179"/>
      <c r="K116" s="178">
        <f>ROUND(E116*J116,2)</f>
        <v>0</v>
      </c>
      <c r="L116" s="178">
        <v>21</v>
      </c>
      <c r="M116" s="178">
        <f>G116*(1+L116/100)</f>
        <v>0</v>
      </c>
      <c r="N116" s="163">
        <v>0</v>
      </c>
      <c r="O116" s="163">
        <f>ROUND(E116*N116,5)</f>
        <v>0</v>
      </c>
      <c r="P116" s="163">
        <v>0</v>
      </c>
      <c r="Q116" s="163">
        <f>ROUND(E116*P116,5)</f>
        <v>0</v>
      </c>
      <c r="R116" s="163"/>
      <c r="S116" s="163"/>
      <c r="T116" s="164">
        <v>0</v>
      </c>
      <c r="U116" s="163">
        <f>ROUND(E116*T116,2)</f>
        <v>0</v>
      </c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98</v>
      </c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5">
      <c r="A117" s="154"/>
      <c r="B117" s="160"/>
      <c r="C117" s="201" t="s">
        <v>155</v>
      </c>
      <c r="D117" s="165"/>
      <c r="E117" s="173"/>
      <c r="F117" s="178"/>
      <c r="G117" s="178"/>
      <c r="H117" s="178"/>
      <c r="I117" s="178"/>
      <c r="J117" s="178"/>
      <c r="K117" s="178"/>
      <c r="L117" s="178"/>
      <c r="M117" s="178"/>
      <c r="N117" s="163"/>
      <c r="O117" s="163"/>
      <c r="P117" s="163"/>
      <c r="Q117" s="163"/>
      <c r="R117" s="163"/>
      <c r="S117" s="163"/>
      <c r="T117" s="164"/>
      <c r="U117" s="16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100</v>
      </c>
      <c r="AF117" s="153">
        <v>0</v>
      </c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5">
      <c r="A118" s="154"/>
      <c r="B118" s="160"/>
      <c r="C118" s="201" t="s">
        <v>156</v>
      </c>
      <c r="D118" s="165"/>
      <c r="E118" s="173"/>
      <c r="F118" s="178"/>
      <c r="G118" s="178"/>
      <c r="H118" s="178"/>
      <c r="I118" s="178"/>
      <c r="J118" s="178"/>
      <c r="K118" s="178"/>
      <c r="L118" s="178"/>
      <c r="M118" s="178"/>
      <c r="N118" s="163"/>
      <c r="O118" s="163"/>
      <c r="P118" s="163"/>
      <c r="Q118" s="163"/>
      <c r="R118" s="163"/>
      <c r="S118" s="163"/>
      <c r="T118" s="164"/>
      <c r="U118" s="16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100</v>
      </c>
      <c r="AF118" s="153">
        <v>0</v>
      </c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5">
      <c r="A119" s="154"/>
      <c r="B119" s="160"/>
      <c r="C119" s="201" t="s">
        <v>157</v>
      </c>
      <c r="D119" s="165"/>
      <c r="E119" s="173">
        <v>65.548100000000005</v>
      </c>
      <c r="F119" s="178"/>
      <c r="G119" s="178"/>
      <c r="H119" s="178"/>
      <c r="I119" s="178"/>
      <c r="J119" s="178"/>
      <c r="K119" s="178"/>
      <c r="L119" s="178"/>
      <c r="M119" s="178"/>
      <c r="N119" s="163"/>
      <c r="O119" s="163"/>
      <c r="P119" s="163"/>
      <c r="Q119" s="163"/>
      <c r="R119" s="163"/>
      <c r="S119" s="163"/>
      <c r="T119" s="164"/>
      <c r="U119" s="16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100</v>
      </c>
      <c r="AF119" s="153">
        <v>0</v>
      </c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5">
      <c r="A120" s="154"/>
      <c r="B120" s="160"/>
      <c r="C120" s="201" t="s">
        <v>158</v>
      </c>
      <c r="D120" s="165"/>
      <c r="E120" s="173">
        <v>7</v>
      </c>
      <c r="F120" s="178"/>
      <c r="G120" s="178"/>
      <c r="H120" s="178"/>
      <c r="I120" s="178"/>
      <c r="J120" s="178"/>
      <c r="K120" s="178"/>
      <c r="L120" s="178"/>
      <c r="M120" s="178"/>
      <c r="N120" s="163"/>
      <c r="O120" s="163"/>
      <c r="P120" s="163"/>
      <c r="Q120" s="163"/>
      <c r="R120" s="163"/>
      <c r="S120" s="163"/>
      <c r="T120" s="164"/>
      <c r="U120" s="16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100</v>
      </c>
      <c r="AF120" s="153">
        <v>0</v>
      </c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5">
      <c r="A121" s="154"/>
      <c r="B121" s="160"/>
      <c r="C121" s="201" t="s">
        <v>159</v>
      </c>
      <c r="D121" s="165"/>
      <c r="E121" s="173"/>
      <c r="F121" s="178"/>
      <c r="G121" s="178"/>
      <c r="H121" s="178"/>
      <c r="I121" s="178"/>
      <c r="J121" s="178"/>
      <c r="K121" s="178"/>
      <c r="L121" s="178"/>
      <c r="M121" s="178"/>
      <c r="N121" s="163"/>
      <c r="O121" s="163"/>
      <c r="P121" s="163"/>
      <c r="Q121" s="163"/>
      <c r="R121" s="163"/>
      <c r="S121" s="163"/>
      <c r="T121" s="164"/>
      <c r="U121" s="163"/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100</v>
      </c>
      <c r="AF121" s="153">
        <v>0</v>
      </c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5">
      <c r="A122" s="154"/>
      <c r="B122" s="160"/>
      <c r="C122" s="201" t="s">
        <v>160</v>
      </c>
      <c r="D122" s="165"/>
      <c r="E122" s="173">
        <v>-9.8490000000000002</v>
      </c>
      <c r="F122" s="178"/>
      <c r="G122" s="178"/>
      <c r="H122" s="178"/>
      <c r="I122" s="178"/>
      <c r="J122" s="178"/>
      <c r="K122" s="178"/>
      <c r="L122" s="178"/>
      <c r="M122" s="178"/>
      <c r="N122" s="163"/>
      <c r="O122" s="163"/>
      <c r="P122" s="163"/>
      <c r="Q122" s="163"/>
      <c r="R122" s="163"/>
      <c r="S122" s="163"/>
      <c r="T122" s="164"/>
      <c r="U122" s="16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100</v>
      </c>
      <c r="AF122" s="153">
        <v>0</v>
      </c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5">
      <c r="A123" s="154"/>
      <c r="B123" s="160"/>
      <c r="C123" s="202" t="s">
        <v>104</v>
      </c>
      <c r="D123" s="166"/>
      <c r="E123" s="174">
        <v>62.699100000000001</v>
      </c>
      <c r="F123" s="178"/>
      <c r="G123" s="178"/>
      <c r="H123" s="178"/>
      <c r="I123" s="178"/>
      <c r="J123" s="178"/>
      <c r="K123" s="178"/>
      <c r="L123" s="178"/>
      <c r="M123" s="178"/>
      <c r="N123" s="163"/>
      <c r="O123" s="163"/>
      <c r="P123" s="163"/>
      <c r="Q123" s="163"/>
      <c r="R123" s="163"/>
      <c r="S123" s="163"/>
      <c r="T123" s="164"/>
      <c r="U123" s="163"/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100</v>
      </c>
      <c r="AF123" s="153">
        <v>1</v>
      </c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x14ac:dyDescent="0.25">
      <c r="A124" s="155" t="s">
        <v>93</v>
      </c>
      <c r="B124" s="161" t="s">
        <v>54</v>
      </c>
      <c r="C124" s="206" t="s">
        <v>55</v>
      </c>
      <c r="D124" s="169"/>
      <c r="E124" s="177"/>
      <c r="F124" s="180"/>
      <c r="G124" s="180">
        <f>SUMIF(AE125:AE126,"&lt;&gt;NOR",G125:G126)</f>
        <v>0</v>
      </c>
      <c r="H124" s="180"/>
      <c r="I124" s="180">
        <f>SUM(I125:I126)</f>
        <v>0</v>
      </c>
      <c r="J124" s="180"/>
      <c r="K124" s="180">
        <f>SUM(K125:K126)</f>
        <v>0</v>
      </c>
      <c r="L124" s="180"/>
      <c r="M124" s="180">
        <f>SUM(M125:M126)</f>
        <v>0</v>
      </c>
      <c r="N124" s="170"/>
      <c r="O124" s="170">
        <f>SUM(O125:O126)</f>
        <v>1.094E-2</v>
      </c>
      <c r="P124" s="170"/>
      <c r="Q124" s="170">
        <f>SUM(Q125:Q126)</f>
        <v>0</v>
      </c>
      <c r="R124" s="170"/>
      <c r="S124" s="170"/>
      <c r="T124" s="171"/>
      <c r="U124" s="170">
        <f>SUM(U125:U126)</f>
        <v>2.06</v>
      </c>
      <c r="AE124" t="s">
        <v>94</v>
      </c>
    </row>
    <row r="125" spans="1:60" outlineLevel="1" x14ac:dyDescent="0.25">
      <c r="A125" s="154">
        <v>19</v>
      </c>
      <c r="B125" s="160" t="s">
        <v>194</v>
      </c>
      <c r="C125" s="200" t="s">
        <v>195</v>
      </c>
      <c r="D125" s="162" t="s">
        <v>97</v>
      </c>
      <c r="E125" s="172">
        <v>21.875</v>
      </c>
      <c r="F125" s="284">
        <f>H125+J125</f>
        <v>0</v>
      </c>
      <c r="G125" s="178">
        <f>ROUND(E125*F125,2)</f>
        <v>0</v>
      </c>
      <c r="H125" s="179"/>
      <c r="I125" s="178">
        <f>ROUND(E125*H125,2)</f>
        <v>0</v>
      </c>
      <c r="J125" s="179"/>
      <c r="K125" s="178">
        <f>ROUND(E125*J125,2)</f>
        <v>0</v>
      </c>
      <c r="L125" s="178">
        <v>21</v>
      </c>
      <c r="M125" s="178">
        <f>G125*(1+L125/100)</f>
        <v>0</v>
      </c>
      <c r="N125" s="163">
        <v>5.0000000000000001E-4</v>
      </c>
      <c r="O125" s="163">
        <f>ROUND(E125*N125,5)</f>
        <v>1.094E-2</v>
      </c>
      <c r="P125" s="163">
        <v>0</v>
      </c>
      <c r="Q125" s="163">
        <f>ROUND(E125*P125,5)</f>
        <v>0</v>
      </c>
      <c r="R125" s="163"/>
      <c r="S125" s="163"/>
      <c r="T125" s="164">
        <v>9.4E-2</v>
      </c>
      <c r="U125" s="163">
        <f>ROUND(E125*T125,2)</f>
        <v>2.06</v>
      </c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98</v>
      </c>
      <c r="AF125" s="153"/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ht="20.399999999999999" outlineLevel="1" x14ac:dyDescent="0.25">
      <c r="A126" s="154"/>
      <c r="B126" s="160"/>
      <c r="C126" s="201" t="s">
        <v>196</v>
      </c>
      <c r="D126" s="165"/>
      <c r="E126" s="173">
        <v>21.875</v>
      </c>
      <c r="F126" s="178"/>
      <c r="G126" s="178"/>
      <c r="H126" s="178"/>
      <c r="I126" s="178"/>
      <c r="J126" s="178"/>
      <c r="K126" s="178"/>
      <c r="L126" s="178"/>
      <c r="M126" s="178"/>
      <c r="N126" s="163"/>
      <c r="O126" s="163"/>
      <c r="P126" s="163"/>
      <c r="Q126" s="163"/>
      <c r="R126" s="163"/>
      <c r="S126" s="163"/>
      <c r="T126" s="164"/>
      <c r="U126" s="163"/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100</v>
      </c>
      <c r="AF126" s="153">
        <v>0</v>
      </c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x14ac:dyDescent="0.25">
      <c r="A127" s="155" t="s">
        <v>93</v>
      </c>
      <c r="B127" s="161" t="s">
        <v>56</v>
      </c>
      <c r="C127" s="206" t="s">
        <v>57</v>
      </c>
      <c r="D127" s="169"/>
      <c r="E127" s="177"/>
      <c r="F127" s="180"/>
      <c r="G127" s="180">
        <f>SUMIF(AE128:AE180,"&lt;&gt;NOR",G128:G180)</f>
        <v>0</v>
      </c>
      <c r="H127" s="180"/>
      <c r="I127" s="180">
        <f>SUM(I128:I180)</f>
        <v>0</v>
      </c>
      <c r="J127" s="180"/>
      <c r="K127" s="180">
        <f>SUM(K128:K180)</f>
        <v>0</v>
      </c>
      <c r="L127" s="180"/>
      <c r="M127" s="180">
        <f>SUM(M128:M180)</f>
        <v>0</v>
      </c>
      <c r="N127" s="170"/>
      <c r="O127" s="170">
        <f>SUM(O128:O180)</f>
        <v>192.86962999999997</v>
      </c>
      <c r="P127" s="170"/>
      <c r="Q127" s="170">
        <f>SUM(Q128:Q180)</f>
        <v>0</v>
      </c>
      <c r="R127" s="170"/>
      <c r="S127" s="170"/>
      <c r="T127" s="171"/>
      <c r="U127" s="170">
        <f>SUM(U128:U180)</f>
        <v>206.35</v>
      </c>
      <c r="AE127" t="s">
        <v>94</v>
      </c>
    </row>
    <row r="128" spans="1:60" outlineLevel="1" x14ac:dyDescent="0.25">
      <c r="A128" s="154">
        <v>20</v>
      </c>
      <c r="B128" s="160" t="s">
        <v>197</v>
      </c>
      <c r="C128" s="200" t="s">
        <v>198</v>
      </c>
      <c r="D128" s="162" t="s">
        <v>97</v>
      </c>
      <c r="E128" s="172">
        <v>82.075000000000003</v>
      </c>
      <c r="F128" s="284">
        <f>H128+J128</f>
        <v>0</v>
      </c>
      <c r="G128" s="178">
        <f>ROUND(E128*F128,2)</f>
        <v>0</v>
      </c>
      <c r="H128" s="179"/>
      <c r="I128" s="178">
        <f>ROUND(E128*H128,2)</f>
        <v>0</v>
      </c>
      <c r="J128" s="179"/>
      <c r="K128" s="178">
        <f>ROUND(E128*J128,2)</f>
        <v>0</v>
      </c>
      <c r="L128" s="178">
        <v>21</v>
      </c>
      <c r="M128" s="178">
        <f>G128*(1+L128/100)</f>
        <v>0</v>
      </c>
      <c r="N128" s="163">
        <v>0.28799999999999998</v>
      </c>
      <c r="O128" s="163">
        <f>ROUND(E128*N128,5)</f>
        <v>23.637599999999999</v>
      </c>
      <c r="P128" s="163">
        <v>0</v>
      </c>
      <c r="Q128" s="163">
        <f>ROUND(E128*P128,5)</f>
        <v>0</v>
      </c>
      <c r="R128" s="163"/>
      <c r="S128" s="163"/>
      <c r="T128" s="164">
        <v>2.3E-2</v>
      </c>
      <c r="U128" s="163">
        <f>ROUND(E128*T128,2)</f>
        <v>1.89</v>
      </c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98</v>
      </c>
      <c r="AF128" s="153"/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5">
      <c r="A129" s="154"/>
      <c r="B129" s="160"/>
      <c r="C129" s="201" t="s">
        <v>99</v>
      </c>
      <c r="D129" s="165"/>
      <c r="E129" s="173"/>
      <c r="F129" s="178"/>
      <c r="G129" s="178"/>
      <c r="H129" s="178"/>
      <c r="I129" s="178"/>
      <c r="J129" s="178"/>
      <c r="K129" s="178"/>
      <c r="L129" s="178"/>
      <c r="M129" s="178"/>
      <c r="N129" s="163"/>
      <c r="O129" s="163"/>
      <c r="P129" s="163"/>
      <c r="Q129" s="163"/>
      <c r="R129" s="163"/>
      <c r="S129" s="163"/>
      <c r="T129" s="164"/>
      <c r="U129" s="16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100</v>
      </c>
      <c r="AF129" s="153">
        <v>0</v>
      </c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5">
      <c r="A130" s="154"/>
      <c r="B130" s="160"/>
      <c r="C130" s="201" t="s">
        <v>199</v>
      </c>
      <c r="D130" s="165"/>
      <c r="E130" s="173"/>
      <c r="F130" s="178"/>
      <c r="G130" s="178"/>
      <c r="H130" s="178"/>
      <c r="I130" s="178"/>
      <c r="J130" s="178"/>
      <c r="K130" s="178"/>
      <c r="L130" s="178"/>
      <c r="M130" s="178"/>
      <c r="N130" s="163"/>
      <c r="O130" s="163"/>
      <c r="P130" s="163"/>
      <c r="Q130" s="163"/>
      <c r="R130" s="163"/>
      <c r="S130" s="163"/>
      <c r="T130" s="164"/>
      <c r="U130" s="163"/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100</v>
      </c>
      <c r="AF130" s="153">
        <v>0</v>
      </c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5">
      <c r="A131" s="154"/>
      <c r="B131" s="160"/>
      <c r="C131" s="201" t="s">
        <v>186</v>
      </c>
      <c r="D131" s="165"/>
      <c r="E131" s="173">
        <v>82.075000000000003</v>
      </c>
      <c r="F131" s="178"/>
      <c r="G131" s="178"/>
      <c r="H131" s="178"/>
      <c r="I131" s="178"/>
      <c r="J131" s="178"/>
      <c r="K131" s="178"/>
      <c r="L131" s="178"/>
      <c r="M131" s="178"/>
      <c r="N131" s="163"/>
      <c r="O131" s="163"/>
      <c r="P131" s="163"/>
      <c r="Q131" s="163"/>
      <c r="R131" s="163"/>
      <c r="S131" s="163"/>
      <c r="T131" s="164"/>
      <c r="U131" s="163"/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100</v>
      </c>
      <c r="AF131" s="153">
        <v>0</v>
      </c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5">
      <c r="A132" s="154"/>
      <c r="B132" s="160"/>
      <c r="C132" s="202" t="s">
        <v>104</v>
      </c>
      <c r="D132" s="166"/>
      <c r="E132" s="174">
        <v>82.075000000000003</v>
      </c>
      <c r="F132" s="178"/>
      <c r="G132" s="178"/>
      <c r="H132" s="178"/>
      <c r="I132" s="178"/>
      <c r="J132" s="178"/>
      <c r="K132" s="178"/>
      <c r="L132" s="178"/>
      <c r="M132" s="178"/>
      <c r="N132" s="163"/>
      <c r="O132" s="163"/>
      <c r="P132" s="163"/>
      <c r="Q132" s="163"/>
      <c r="R132" s="163"/>
      <c r="S132" s="163"/>
      <c r="T132" s="164"/>
      <c r="U132" s="163"/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100</v>
      </c>
      <c r="AF132" s="153">
        <v>1</v>
      </c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5">
      <c r="A133" s="154">
        <v>21</v>
      </c>
      <c r="B133" s="160" t="s">
        <v>200</v>
      </c>
      <c r="C133" s="200" t="s">
        <v>201</v>
      </c>
      <c r="D133" s="162" t="s">
        <v>97</v>
      </c>
      <c r="E133" s="172">
        <v>192.33</v>
      </c>
      <c r="F133" s="284">
        <f>H133+J133</f>
        <v>0</v>
      </c>
      <c r="G133" s="178">
        <f>ROUND(E133*F133,2)</f>
        <v>0</v>
      </c>
      <c r="H133" s="179"/>
      <c r="I133" s="178">
        <f>ROUND(E133*H133,2)</f>
        <v>0</v>
      </c>
      <c r="J133" s="179"/>
      <c r="K133" s="178">
        <f>ROUND(E133*J133,2)</f>
        <v>0</v>
      </c>
      <c r="L133" s="178">
        <v>21</v>
      </c>
      <c r="M133" s="178">
        <f>G133*(1+L133/100)</f>
        <v>0</v>
      </c>
      <c r="N133" s="163">
        <v>0.46305000000000002</v>
      </c>
      <c r="O133" s="163">
        <f>ROUND(E133*N133,5)</f>
        <v>89.058409999999995</v>
      </c>
      <c r="P133" s="163">
        <v>0</v>
      </c>
      <c r="Q133" s="163">
        <f>ROUND(E133*P133,5)</f>
        <v>0</v>
      </c>
      <c r="R133" s="163"/>
      <c r="S133" s="163"/>
      <c r="T133" s="164">
        <v>2.9000000000000001E-2</v>
      </c>
      <c r="U133" s="163">
        <f>ROUND(E133*T133,2)</f>
        <v>5.58</v>
      </c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98</v>
      </c>
      <c r="AF133" s="153"/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5">
      <c r="A134" s="154"/>
      <c r="B134" s="160"/>
      <c r="C134" s="201" t="s">
        <v>130</v>
      </c>
      <c r="D134" s="165"/>
      <c r="E134" s="173"/>
      <c r="F134" s="178"/>
      <c r="G134" s="178"/>
      <c r="H134" s="178"/>
      <c r="I134" s="178"/>
      <c r="J134" s="178"/>
      <c r="K134" s="178"/>
      <c r="L134" s="178"/>
      <c r="M134" s="178"/>
      <c r="N134" s="163"/>
      <c r="O134" s="163"/>
      <c r="P134" s="163"/>
      <c r="Q134" s="163"/>
      <c r="R134" s="163"/>
      <c r="S134" s="163"/>
      <c r="T134" s="164"/>
      <c r="U134" s="163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100</v>
      </c>
      <c r="AF134" s="153">
        <v>0</v>
      </c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5">
      <c r="A135" s="154"/>
      <c r="B135" s="160"/>
      <c r="C135" s="201" t="s">
        <v>131</v>
      </c>
      <c r="D135" s="165"/>
      <c r="E135" s="173"/>
      <c r="F135" s="178"/>
      <c r="G135" s="178"/>
      <c r="H135" s="178"/>
      <c r="I135" s="178"/>
      <c r="J135" s="178"/>
      <c r="K135" s="178"/>
      <c r="L135" s="178"/>
      <c r="M135" s="178"/>
      <c r="N135" s="163"/>
      <c r="O135" s="163"/>
      <c r="P135" s="163"/>
      <c r="Q135" s="163"/>
      <c r="R135" s="163"/>
      <c r="S135" s="163"/>
      <c r="T135" s="164"/>
      <c r="U135" s="163"/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100</v>
      </c>
      <c r="AF135" s="153">
        <v>0</v>
      </c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5">
      <c r="A136" s="154"/>
      <c r="B136" s="160"/>
      <c r="C136" s="201" t="s">
        <v>202</v>
      </c>
      <c r="D136" s="165"/>
      <c r="E136" s="173"/>
      <c r="F136" s="178"/>
      <c r="G136" s="178"/>
      <c r="H136" s="178"/>
      <c r="I136" s="178"/>
      <c r="J136" s="178"/>
      <c r="K136" s="178"/>
      <c r="L136" s="178"/>
      <c r="M136" s="178"/>
      <c r="N136" s="163"/>
      <c r="O136" s="163"/>
      <c r="P136" s="163"/>
      <c r="Q136" s="163"/>
      <c r="R136" s="163"/>
      <c r="S136" s="163"/>
      <c r="T136" s="164"/>
      <c r="U136" s="163"/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100</v>
      </c>
      <c r="AF136" s="153">
        <v>0</v>
      </c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5">
      <c r="A137" s="154"/>
      <c r="B137" s="160"/>
      <c r="C137" s="201" t="s">
        <v>181</v>
      </c>
      <c r="D137" s="165"/>
      <c r="E137" s="173">
        <v>67.599999999999994</v>
      </c>
      <c r="F137" s="178"/>
      <c r="G137" s="178"/>
      <c r="H137" s="178"/>
      <c r="I137" s="178"/>
      <c r="J137" s="178"/>
      <c r="K137" s="178"/>
      <c r="L137" s="178"/>
      <c r="M137" s="178"/>
      <c r="N137" s="163"/>
      <c r="O137" s="163"/>
      <c r="P137" s="163"/>
      <c r="Q137" s="163"/>
      <c r="R137" s="163"/>
      <c r="S137" s="163"/>
      <c r="T137" s="164"/>
      <c r="U137" s="163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100</v>
      </c>
      <c r="AF137" s="153">
        <v>0</v>
      </c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5">
      <c r="A138" s="154"/>
      <c r="B138" s="160"/>
      <c r="C138" s="201" t="s">
        <v>182</v>
      </c>
      <c r="D138" s="165"/>
      <c r="E138" s="173">
        <v>65.83</v>
      </c>
      <c r="F138" s="178"/>
      <c r="G138" s="178"/>
      <c r="H138" s="178"/>
      <c r="I138" s="178"/>
      <c r="J138" s="178"/>
      <c r="K138" s="178"/>
      <c r="L138" s="178"/>
      <c r="M138" s="178"/>
      <c r="N138" s="163"/>
      <c r="O138" s="163"/>
      <c r="P138" s="163"/>
      <c r="Q138" s="163"/>
      <c r="R138" s="163"/>
      <c r="S138" s="163"/>
      <c r="T138" s="164"/>
      <c r="U138" s="16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100</v>
      </c>
      <c r="AF138" s="153">
        <v>0</v>
      </c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5">
      <c r="A139" s="154"/>
      <c r="B139" s="160"/>
      <c r="C139" s="201" t="s">
        <v>183</v>
      </c>
      <c r="D139" s="165"/>
      <c r="E139" s="173">
        <v>51.2</v>
      </c>
      <c r="F139" s="178"/>
      <c r="G139" s="178"/>
      <c r="H139" s="178"/>
      <c r="I139" s="178"/>
      <c r="J139" s="178"/>
      <c r="K139" s="178"/>
      <c r="L139" s="178"/>
      <c r="M139" s="178"/>
      <c r="N139" s="163"/>
      <c r="O139" s="163"/>
      <c r="P139" s="163"/>
      <c r="Q139" s="163"/>
      <c r="R139" s="163"/>
      <c r="S139" s="163"/>
      <c r="T139" s="164"/>
      <c r="U139" s="163"/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100</v>
      </c>
      <c r="AF139" s="153">
        <v>0</v>
      </c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5">
      <c r="A140" s="154"/>
      <c r="B140" s="160"/>
      <c r="C140" s="202" t="s">
        <v>104</v>
      </c>
      <c r="D140" s="166"/>
      <c r="E140" s="174">
        <v>184.63</v>
      </c>
      <c r="F140" s="178"/>
      <c r="G140" s="178"/>
      <c r="H140" s="178"/>
      <c r="I140" s="178"/>
      <c r="J140" s="178"/>
      <c r="K140" s="178"/>
      <c r="L140" s="178"/>
      <c r="M140" s="178"/>
      <c r="N140" s="163"/>
      <c r="O140" s="163"/>
      <c r="P140" s="163"/>
      <c r="Q140" s="163"/>
      <c r="R140" s="163"/>
      <c r="S140" s="163"/>
      <c r="T140" s="164"/>
      <c r="U140" s="163"/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100</v>
      </c>
      <c r="AF140" s="153">
        <v>1</v>
      </c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5">
      <c r="A141" s="154"/>
      <c r="B141" s="160"/>
      <c r="C141" s="201" t="s">
        <v>184</v>
      </c>
      <c r="D141" s="165"/>
      <c r="E141" s="173"/>
      <c r="F141" s="178"/>
      <c r="G141" s="178"/>
      <c r="H141" s="178"/>
      <c r="I141" s="178"/>
      <c r="J141" s="178"/>
      <c r="K141" s="178"/>
      <c r="L141" s="178"/>
      <c r="M141" s="178"/>
      <c r="N141" s="163"/>
      <c r="O141" s="163"/>
      <c r="P141" s="163"/>
      <c r="Q141" s="163"/>
      <c r="R141" s="163"/>
      <c r="S141" s="163"/>
      <c r="T141" s="164"/>
      <c r="U141" s="163"/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100</v>
      </c>
      <c r="AF141" s="153">
        <v>0</v>
      </c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5">
      <c r="A142" s="154"/>
      <c r="B142" s="160"/>
      <c r="C142" s="201" t="s">
        <v>106</v>
      </c>
      <c r="D142" s="165"/>
      <c r="E142" s="173">
        <v>7.7</v>
      </c>
      <c r="F142" s="178"/>
      <c r="G142" s="178"/>
      <c r="H142" s="178"/>
      <c r="I142" s="178"/>
      <c r="J142" s="178"/>
      <c r="K142" s="178"/>
      <c r="L142" s="178"/>
      <c r="M142" s="178"/>
      <c r="N142" s="163"/>
      <c r="O142" s="163"/>
      <c r="P142" s="163"/>
      <c r="Q142" s="163"/>
      <c r="R142" s="163"/>
      <c r="S142" s="163"/>
      <c r="T142" s="164"/>
      <c r="U142" s="16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100</v>
      </c>
      <c r="AF142" s="153">
        <v>0</v>
      </c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5">
      <c r="A143" s="154"/>
      <c r="B143" s="160"/>
      <c r="C143" s="202" t="s">
        <v>104</v>
      </c>
      <c r="D143" s="166"/>
      <c r="E143" s="174">
        <v>7.7</v>
      </c>
      <c r="F143" s="178"/>
      <c r="G143" s="178"/>
      <c r="H143" s="178"/>
      <c r="I143" s="178"/>
      <c r="J143" s="178"/>
      <c r="K143" s="178"/>
      <c r="L143" s="178"/>
      <c r="M143" s="178"/>
      <c r="N143" s="163"/>
      <c r="O143" s="163"/>
      <c r="P143" s="163"/>
      <c r="Q143" s="163"/>
      <c r="R143" s="163"/>
      <c r="S143" s="163"/>
      <c r="T143" s="164"/>
      <c r="U143" s="163"/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100</v>
      </c>
      <c r="AF143" s="153">
        <v>1</v>
      </c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5">
      <c r="A144" s="154">
        <v>22</v>
      </c>
      <c r="B144" s="160" t="s">
        <v>203</v>
      </c>
      <c r="C144" s="200" t="s">
        <v>204</v>
      </c>
      <c r="D144" s="162" t="s">
        <v>97</v>
      </c>
      <c r="E144" s="172">
        <v>192.33</v>
      </c>
      <c r="F144" s="284">
        <f>H144+J144</f>
        <v>0</v>
      </c>
      <c r="G144" s="178">
        <f>ROUND(E144*F144,2)</f>
        <v>0</v>
      </c>
      <c r="H144" s="179"/>
      <c r="I144" s="178">
        <f>ROUND(E144*H144,2)</f>
        <v>0</v>
      </c>
      <c r="J144" s="179"/>
      <c r="K144" s="178">
        <f>ROUND(E144*J144,2)</f>
        <v>0</v>
      </c>
      <c r="L144" s="178">
        <v>21</v>
      </c>
      <c r="M144" s="178">
        <f>G144*(1+L144/100)</f>
        <v>0</v>
      </c>
      <c r="N144" s="163">
        <v>7.3899999999999993E-2</v>
      </c>
      <c r="O144" s="163">
        <f>ROUND(E144*N144,5)</f>
        <v>14.213190000000001</v>
      </c>
      <c r="P144" s="163">
        <v>0</v>
      </c>
      <c r="Q144" s="163">
        <f>ROUND(E144*P144,5)</f>
        <v>0</v>
      </c>
      <c r="R144" s="163"/>
      <c r="S144" s="163"/>
      <c r="T144" s="164">
        <v>0.45200000000000001</v>
      </c>
      <c r="U144" s="163">
        <f>ROUND(E144*T144,2)</f>
        <v>86.93</v>
      </c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98</v>
      </c>
      <c r="AF144" s="153"/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5">
      <c r="A145" s="154"/>
      <c r="B145" s="160"/>
      <c r="C145" s="201" t="s">
        <v>99</v>
      </c>
      <c r="D145" s="165"/>
      <c r="E145" s="173"/>
      <c r="F145" s="178"/>
      <c r="G145" s="178"/>
      <c r="H145" s="178"/>
      <c r="I145" s="178"/>
      <c r="J145" s="178"/>
      <c r="K145" s="178"/>
      <c r="L145" s="178"/>
      <c r="M145" s="178"/>
      <c r="N145" s="163"/>
      <c r="O145" s="163"/>
      <c r="P145" s="163"/>
      <c r="Q145" s="163"/>
      <c r="R145" s="163"/>
      <c r="S145" s="163"/>
      <c r="T145" s="164"/>
      <c r="U145" s="163"/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100</v>
      </c>
      <c r="AF145" s="153">
        <v>0</v>
      </c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5">
      <c r="A146" s="154"/>
      <c r="B146" s="160"/>
      <c r="C146" s="201" t="s">
        <v>181</v>
      </c>
      <c r="D146" s="165"/>
      <c r="E146" s="173">
        <v>67.599999999999994</v>
      </c>
      <c r="F146" s="178"/>
      <c r="G146" s="178"/>
      <c r="H146" s="178"/>
      <c r="I146" s="178"/>
      <c r="J146" s="178"/>
      <c r="K146" s="178"/>
      <c r="L146" s="178"/>
      <c r="M146" s="178"/>
      <c r="N146" s="163"/>
      <c r="O146" s="163"/>
      <c r="P146" s="163"/>
      <c r="Q146" s="163"/>
      <c r="R146" s="163"/>
      <c r="S146" s="163"/>
      <c r="T146" s="164"/>
      <c r="U146" s="163"/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100</v>
      </c>
      <c r="AF146" s="153">
        <v>0</v>
      </c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5">
      <c r="A147" s="154"/>
      <c r="B147" s="160"/>
      <c r="C147" s="201" t="s">
        <v>182</v>
      </c>
      <c r="D147" s="165"/>
      <c r="E147" s="173">
        <v>65.83</v>
      </c>
      <c r="F147" s="178"/>
      <c r="G147" s="178"/>
      <c r="H147" s="178"/>
      <c r="I147" s="178"/>
      <c r="J147" s="178"/>
      <c r="K147" s="178"/>
      <c r="L147" s="178"/>
      <c r="M147" s="178"/>
      <c r="N147" s="163"/>
      <c r="O147" s="163"/>
      <c r="P147" s="163"/>
      <c r="Q147" s="163"/>
      <c r="R147" s="163"/>
      <c r="S147" s="163"/>
      <c r="T147" s="164"/>
      <c r="U147" s="163"/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100</v>
      </c>
      <c r="AF147" s="153">
        <v>0</v>
      </c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5">
      <c r="A148" s="154"/>
      <c r="B148" s="160"/>
      <c r="C148" s="201" t="s">
        <v>183</v>
      </c>
      <c r="D148" s="165"/>
      <c r="E148" s="173">
        <v>51.2</v>
      </c>
      <c r="F148" s="178"/>
      <c r="G148" s="178"/>
      <c r="H148" s="178"/>
      <c r="I148" s="178"/>
      <c r="J148" s="178"/>
      <c r="K148" s="178"/>
      <c r="L148" s="178"/>
      <c r="M148" s="178"/>
      <c r="N148" s="163"/>
      <c r="O148" s="163"/>
      <c r="P148" s="163"/>
      <c r="Q148" s="163"/>
      <c r="R148" s="163"/>
      <c r="S148" s="163"/>
      <c r="T148" s="164"/>
      <c r="U148" s="163"/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100</v>
      </c>
      <c r="AF148" s="153">
        <v>0</v>
      </c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5">
      <c r="A149" s="154"/>
      <c r="B149" s="160"/>
      <c r="C149" s="202" t="s">
        <v>104</v>
      </c>
      <c r="D149" s="166"/>
      <c r="E149" s="174">
        <v>184.63</v>
      </c>
      <c r="F149" s="178"/>
      <c r="G149" s="178"/>
      <c r="H149" s="178"/>
      <c r="I149" s="178"/>
      <c r="J149" s="178"/>
      <c r="K149" s="178"/>
      <c r="L149" s="178"/>
      <c r="M149" s="178"/>
      <c r="N149" s="163"/>
      <c r="O149" s="163"/>
      <c r="P149" s="163"/>
      <c r="Q149" s="163"/>
      <c r="R149" s="163"/>
      <c r="S149" s="163"/>
      <c r="T149" s="164"/>
      <c r="U149" s="163"/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100</v>
      </c>
      <c r="AF149" s="153">
        <v>1</v>
      </c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5">
      <c r="A150" s="154"/>
      <c r="B150" s="160"/>
      <c r="C150" s="201" t="s">
        <v>116</v>
      </c>
      <c r="D150" s="165"/>
      <c r="E150" s="173"/>
      <c r="F150" s="178"/>
      <c r="G150" s="178"/>
      <c r="H150" s="178"/>
      <c r="I150" s="178"/>
      <c r="J150" s="178"/>
      <c r="K150" s="178"/>
      <c r="L150" s="178"/>
      <c r="M150" s="178"/>
      <c r="N150" s="163"/>
      <c r="O150" s="163"/>
      <c r="P150" s="163"/>
      <c r="Q150" s="163"/>
      <c r="R150" s="163"/>
      <c r="S150" s="163"/>
      <c r="T150" s="164"/>
      <c r="U150" s="163"/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100</v>
      </c>
      <c r="AF150" s="153">
        <v>0</v>
      </c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5">
      <c r="A151" s="154"/>
      <c r="B151" s="160"/>
      <c r="C151" s="201" t="s">
        <v>106</v>
      </c>
      <c r="D151" s="165"/>
      <c r="E151" s="173">
        <v>7.7</v>
      </c>
      <c r="F151" s="178"/>
      <c r="G151" s="178"/>
      <c r="H151" s="178"/>
      <c r="I151" s="178"/>
      <c r="J151" s="178"/>
      <c r="K151" s="178"/>
      <c r="L151" s="178"/>
      <c r="M151" s="178"/>
      <c r="N151" s="163"/>
      <c r="O151" s="163"/>
      <c r="P151" s="163"/>
      <c r="Q151" s="163"/>
      <c r="R151" s="163"/>
      <c r="S151" s="163"/>
      <c r="T151" s="164"/>
      <c r="U151" s="163"/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100</v>
      </c>
      <c r="AF151" s="153">
        <v>0</v>
      </c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5">
      <c r="A152" s="154"/>
      <c r="B152" s="160"/>
      <c r="C152" s="202" t="s">
        <v>104</v>
      </c>
      <c r="D152" s="166"/>
      <c r="E152" s="174">
        <v>7.7</v>
      </c>
      <c r="F152" s="178"/>
      <c r="G152" s="178"/>
      <c r="H152" s="178"/>
      <c r="I152" s="178"/>
      <c r="J152" s="178"/>
      <c r="K152" s="178"/>
      <c r="L152" s="178"/>
      <c r="M152" s="178"/>
      <c r="N152" s="163"/>
      <c r="O152" s="163"/>
      <c r="P152" s="163"/>
      <c r="Q152" s="163"/>
      <c r="R152" s="163"/>
      <c r="S152" s="163"/>
      <c r="T152" s="164"/>
      <c r="U152" s="163"/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100</v>
      </c>
      <c r="AF152" s="153">
        <v>1</v>
      </c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5">
      <c r="A153" s="154">
        <v>23</v>
      </c>
      <c r="B153" s="160" t="s">
        <v>205</v>
      </c>
      <c r="C153" s="200" t="s">
        <v>206</v>
      </c>
      <c r="D153" s="162" t="s">
        <v>97</v>
      </c>
      <c r="E153" s="172">
        <v>178.2953</v>
      </c>
      <c r="F153" s="284">
        <f>H153+J153</f>
        <v>0</v>
      </c>
      <c r="G153" s="178">
        <f>ROUND(E153*F153,2)</f>
        <v>0</v>
      </c>
      <c r="H153" s="179"/>
      <c r="I153" s="178">
        <f>ROUND(E153*H153,2)</f>
        <v>0</v>
      </c>
      <c r="J153" s="179"/>
      <c r="K153" s="178">
        <f>ROUND(E153*J153,2)</f>
        <v>0</v>
      </c>
      <c r="L153" s="178">
        <v>21</v>
      </c>
      <c r="M153" s="178">
        <f>G153*(1+L153/100)</f>
        <v>0</v>
      </c>
      <c r="N153" s="163">
        <v>0.129</v>
      </c>
      <c r="O153" s="163">
        <f>ROUND(E153*N153,5)</f>
        <v>23.00009</v>
      </c>
      <c r="P153" s="163">
        <v>0</v>
      </c>
      <c r="Q153" s="163">
        <f>ROUND(E153*P153,5)</f>
        <v>0</v>
      </c>
      <c r="R153" s="163"/>
      <c r="S153" s="163"/>
      <c r="T153" s="164">
        <v>0</v>
      </c>
      <c r="U153" s="163">
        <f>ROUND(E153*T153,2)</f>
        <v>0</v>
      </c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207</v>
      </c>
      <c r="AF153" s="153"/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5">
      <c r="A154" s="154"/>
      <c r="B154" s="160"/>
      <c r="C154" s="201" t="s">
        <v>208</v>
      </c>
      <c r="D154" s="165"/>
      <c r="E154" s="173">
        <v>192.33</v>
      </c>
      <c r="F154" s="178"/>
      <c r="G154" s="178"/>
      <c r="H154" s="178"/>
      <c r="I154" s="178"/>
      <c r="J154" s="178"/>
      <c r="K154" s="178"/>
      <c r="L154" s="178"/>
      <c r="M154" s="178"/>
      <c r="N154" s="163"/>
      <c r="O154" s="163"/>
      <c r="P154" s="163"/>
      <c r="Q154" s="163"/>
      <c r="R154" s="163"/>
      <c r="S154" s="163"/>
      <c r="T154" s="164"/>
      <c r="U154" s="163"/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100</v>
      </c>
      <c r="AF154" s="153">
        <v>0</v>
      </c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5">
      <c r="A155" s="154"/>
      <c r="B155" s="160"/>
      <c r="C155" s="201" t="s">
        <v>209</v>
      </c>
      <c r="D155" s="165"/>
      <c r="E155" s="173">
        <v>-15.8</v>
      </c>
      <c r="F155" s="178"/>
      <c r="G155" s="178"/>
      <c r="H155" s="178"/>
      <c r="I155" s="178"/>
      <c r="J155" s="178"/>
      <c r="K155" s="178"/>
      <c r="L155" s="178"/>
      <c r="M155" s="178"/>
      <c r="N155" s="163"/>
      <c r="O155" s="163"/>
      <c r="P155" s="163"/>
      <c r="Q155" s="163"/>
      <c r="R155" s="163"/>
      <c r="S155" s="163"/>
      <c r="T155" s="164"/>
      <c r="U155" s="163"/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 t="s">
        <v>100</v>
      </c>
      <c r="AF155" s="153">
        <v>0</v>
      </c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5">
      <c r="A156" s="154"/>
      <c r="B156" s="160"/>
      <c r="C156" s="202" t="s">
        <v>104</v>
      </c>
      <c r="D156" s="166"/>
      <c r="E156" s="174">
        <v>176.53</v>
      </c>
      <c r="F156" s="178"/>
      <c r="G156" s="178"/>
      <c r="H156" s="178"/>
      <c r="I156" s="178"/>
      <c r="J156" s="178"/>
      <c r="K156" s="178"/>
      <c r="L156" s="178"/>
      <c r="M156" s="178"/>
      <c r="N156" s="163"/>
      <c r="O156" s="163"/>
      <c r="P156" s="163"/>
      <c r="Q156" s="163"/>
      <c r="R156" s="163"/>
      <c r="S156" s="163"/>
      <c r="T156" s="164"/>
      <c r="U156" s="163"/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100</v>
      </c>
      <c r="AF156" s="153">
        <v>1</v>
      </c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5">
      <c r="A157" s="154"/>
      <c r="B157" s="160"/>
      <c r="C157" s="201" t="s">
        <v>210</v>
      </c>
      <c r="D157" s="165"/>
      <c r="E157" s="173">
        <v>1.7653000000000001</v>
      </c>
      <c r="F157" s="178"/>
      <c r="G157" s="178"/>
      <c r="H157" s="178"/>
      <c r="I157" s="178"/>
      <c r="J157" s="178"/>
      <c r="K157" s="178"/>
      <c r="L157" s="178"/>
      <c r="M157" s="178"/>
      <c r="N157" s="163"/>
      <c r="O157" s="163"/>
      <c r="P157" s="163"/>
      <c r="Q157" s="163"/>
      <c r="R157" s="163"/>
      <c r="S157" s="163"/>
      <c r="T157" s="164"/>
      <c r="U157" s="163"/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 t="s">
        <v>100</v>
      </c>
      <c r="AF157" s="153">
        <v>0</v>
      </c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ht="20.399999999999999" outlineLevel="1" x14ac:dyDescent="0.25">
      <c r="A158" s="154">
        <v>24</v>
      </c>
      <c r="B158" s="160" t="s">
        <v>211</v>
      </c>
      <c r="C158" s="200" t="s">
        <v>212</v>
      </c>
      <c r="D158" s="162" t="s">
        <v>97</v>
      </c>
      <c r="E158" s="172">
        <v>15.958</v>
      </c>
      <c r="F158" s="284">
        <f>H158+J158</f>
        <v>0</v>
      </c>
      <c r="G158" s="178">
        <f>ROUND(E158*F158,2)</f>
        <v>0</v>
      </c>
      <c r="H158" s="179"/>
      <c r="I158" s="178">
        <f>ROUND(E158*H158,2)</f>
        <v>0</v>
      </c>
      <c r="J158" s="179"/>
      <c r="K158" s="178">
        <f>ROUND(E158*J158,2)</f>
        <v>0</v>
      </c>
      <c r="L158" s="178">
        <v>21</v>
      </c>
      <c r="M158" s="178">
        <f>G158*(1+L158/100)</f>
        <v>0</v>
      </c>
      <c r="N158" s="163">
        <v>0.13150000000000001</v>
      </c>
      <c r="O158" s="163">
        <f>ROUND(E158*N158,5)</f>
        <v>2.0984799999999999</v>
      </c>
      <c r="P158" s="163">
        <v>0</v>
      </c>
      <c r="Q158" s="163">
        <f>ROUND(E158*P158,5)</f>
        <v>0</v>
      </c>
      <c r="R158" s="163"/>
      <c r="S158" s="163"/>
      <c r="T158" s="164">
        <v>0</v>
      </c>
      <c r="U158" s="163">
        <f>ROUND(E158*T158,2)</f>
        <v>0</v>
      </c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207</v>
      </c>
      <c r="AF158" s="153"/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5">
      <c r="A159" s="154"/>
      <c r="B159" s="160"/>
      <c r="C159" s="201" t="s">
        <v>213</v>
      </c>
      <c r="D159" s="165"/>
      <c r="E159" s="173"/>
      <c r="F159" s="178"/>
      <c r="G159" s="178"/>
      <c r="H159" s="178"/>
      <c r="I159" s="178"/>
      <c r="J159" s="178"/>
      <c r="K159" s="178"/>
      <c r="L159" s="178"/>
      <c r="M159" s="178"/>
      <c r="N159" s="163"/>
      <c r="O159" s="163"/>
      <c r="P159" s="163"/>
      <c r="Q159" s="163"/>
      <c r="R159" s="163"/>
      <c r="S159" s="163"/>
      <c r="T159" s="164"/>
      <c r="U159" s="163"/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 t="s">
        <v>100</v>
      </c>
      <c r="AF159" s="153">
        <v>0</v>
      </c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5">
      <c r="A160" s="154"/>
      <c r="B160" s="160"/>
      <c r="C160" s="201" t="s">
        <v>99</v>
      </c>
      <c r="D160" s="165"/>
      <c r="E160" s="173"/>
      <c r="F160" s="178"/>
      <c r="G160" s="178"/>
      <c r="H160" s="178"/>
      <c r="I160" s="178"/>
      <c r="J160" s="178"/>
      <c r="K160" s="178"/>
      <c r="L160" s="178"/>
      <c r="M160" s="178"/>
      <c r="N160" s="163"/>
      <c r="O160" s="163"/>
      <c r="P160" s="163"/>
      <c r="Q160" s="163"/>
      <c r="R160" s="163"/>
      <c r="S160" s="163"/>
      <c r="T160" s="164"/>
      <c r="U160" s="163"/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100</v>
      </c>
      <c r="AF160" s="153">
        <v>0</v>
      </c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5">
      <c r="A161" s="154"/>
      <c r="B161" s="160"/>
      <c r="C161" s="201" t="s">
        <v>214</v>
      </c>
      <c r="D161" s="165"/>
      <c r="E161" s="173">
        <v>4.1500000000000004</v>
      </c>
      <c r="F161" s="178"/>
      <c r="G161" s="178"/>
      <c r="H161" s="178"/>
      <c r="I161" s="178"/>
      <c r="J161" s="178"/>
      <c r="K161" s="178"/>
      <c r="L161" s="178"/>
      <c r="M161" s="178"/>
      <c r="N161" s="163"/>
      <c r="O161" s="163"/>
      <c r="P161" s="163"/>
      <c r="Q161" s="163"/>
      <c r="R161" s="163"/>
      <c r="S161" s="163"/>
      <c r="T161" s="164"/>
      <c r="U161" s="163"/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100</v>
      </c>
      <c r="AF161" s="153">
        <v>0</v>
      </c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5">
      <c r="A162" s="154"/>
      <c r="B162" s="160"/>
      <c r="C162" s="201" t="s">
        <v>215</v>
      </c>
      <c r="D162" s="165"/>
      <c r="E162" s="173">
        <v>9.25</v>
      </c>
      <c r="F162" s="178"/>
      <c r="G162" s="178"/>
      <c r="H162" s="178"/>
      <c r="I162" s="178"/>
      <c r="J162" s="178"/>
      <c r="K162" s="178"/>
      <c r="L162" s="178"/>
      <c r="M162" s="178"/>
      <c r="N162" s="163"/>
      <c r="O162" s="163"/>
      <c r="P162" s="163"/>
      <c r="Q162" s="163"/>
      <c r="R162" s="163"/>
      <c r="S162" s="163"/>
      <c r="T162" s="164"/>
      <c r="U162" s="163"/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100</v>
      </c>
      <c r="AF162" s="153">
        <v>0</v>
      </c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5">
      <c r="A163" s="154"/>
      <c r="B163" s="160"/>
      <c r="C163" s="201" t="s">
        <v>216</v>
      </c>
      <c r="D163" s="165"/>
      <c r="E163" s="173">
        <v>2.4</v>
      </c>
      <c r="F163" s="178"/>
      <c r="G163" s="178"/>
      <c r="H163" s="178"/>
      <c r="I163" s="178"/>
      <c r="J163" s="178"/>
      <c r="K163" s="178"/>
      <c r="L163" s="178"/>
      <c r="M163" s="178"/>
      <c r="N163" s="163"/>
      <c r="O163" s="163"/>
      <c r="P163" s="163"/>
      <c r="Q163" s="163"/>
      <c r="R163" s="163"/>
      <c r="S163" s="163"/>
      <c r="T163" s="164"/>
      <c r="U163" s="163"/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100</v>
      </c>
      <c r="AF163" s="153">
        <v>0</v>
      </c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5">
      <c r="A164" s="154"/>
      <c r="B164" s="160"/>
      <c r="C164" s="202" t="s">
        <v>104</v>
      </c>
      <c r="D164" s="166"/>
      <c r="E164" s="174">
        <v>15.8</v>
      </c>
      <c r="F164" s="178"/>
      <c r="G164" s="178"/>
      <c r="H164" s="178"/>
      <c r="I164" s="178"/>
      <c r="J164" s="178"/>
      <c r="K164" s="178"/>
      <c r="L164" s="178"/>
      <c r="M164" s="178"/>
      <c r="N164" s="163"/>
      <c r="O164" s="163"/>
      <c r="P164" s="163"/>
      <c r="Q164" s="163"/>
      <c r="R164" s="163"/>
      <c r="S164" s="163"/>
      <c r="T164" s="164"/>
      <c r="U164" s="163"/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100</v>
      </c>
      <c r="AF164" s="153">
        <v>1</v>
      </c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5">
      <c r="A165" s="154"/>
      <c r="B165" s="160"/>
      <c r="C165" s="201" t="s">
        <v>217</v>
      </c>
      <c r="D165" s="165"/>
      <c r="E165" s="173">
        <v>0.158</v>
      </c>
      <c r="F165" s="178"/>
      <c r="G165" s="178"/>
      <c r="H165" s="178"/>
      <c r="I165" s="178"/>
      <c r="J165" s="178"/>
      <c r="K165" s="178"/>
      <c r="L165" s="178"/>
      <c r="M165" s="178"/>
      <c r="N165" s="163"/>
      <c r="O165" s="163"/>
      <c r="P165" s="163"/>
      <c r="Q165" s="163"/>
      <c r="R165" s="163"/>
      <c r="S165" s="163"/>
      <c r="T165" s="164"/>
      <c r="U165" s="163"/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100</v>
      </c>
      <c r="AF165" s="153">
        <v>0</v>
      </c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5">
      <c r="A166" s="154"/>
      <c r="B166" s="160"/>
      <c r="C166" s="202" t="s">
        <v>104</v>
      </c>
      <c r="D166" s="166"/>
      <c r="E166" s="174">
        <v>0.158</v>
      </c>
      <c r="F166" s="178"/>
      <c r="G166" s="178"/>
      <c r="H166" s="178"/>
      <c r="I166" s="178"/>
      <c r="J166" s="178"/>
      <c r="K166" s="178"/>
      <c r="L166" s="178"/>
      <c r="M166" s="178"/>
      <c r="N166" s="163"/>
      <c r="O166" s="163"/>
      <c r="P166" s="163"/>
      <c r="Q166" s="163"/>
      <c r="R166" s="163"/>
      <c r="S166" s="163"/>
      <c r="T166" s="164"/>
      <c r="U166" s="163"/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 t="s">
        <v>100</v>
      </c>
      <c r="AF166" s="153">
        <v>1</v>
      </c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5">
      <c r="A167" s="154">
        <v>25</v>
      </c>
      <c r="B167" s="160" t="s">
        <v>218</v>
      </c>
      <c r="C167" s="200" t="s">
        <v>219</v>
      </c>
      <c r="D167" s="162" t="s">
        <v>112</v>
      </c>
      <c r="E167" s="172">
        <v>164.15</v>
      </c>
      <c r="F167" s="284">
        <f>H167+J167</f>
        <v>0</v>
      </c>
      <c r="G167" s="178">
        <f>ROUND(E167*F167,2)</f>
        <v>0</v>
      </c>
      <c r="H167" s="179"/>
      <c r="I167" s="178">
        <f>ROUND(E167*H167,2)</f>
        <v>0</v>
      </c>
      <c r="J167" s="179"/>
      <c r="K167" s="178">
        <f>ROUND(E167*J167,2)</f>
        <v>0</v>
      </c>
      <c r="L167" s="178">
        <v>21</v>
      </c>
      <c r="M167" s="178">
        <f>G167*(1+L167/100)</f>
        <v>0</v>
      </c>
      <c r="N167" s="163">
        <v>3.3E-4</v>
      </c>
      <c r="O167" s="163">
        <f>ROUND(E167*N167,5)</f>
        <v>5.4170000000000003E-2</v>
      </c>
      <c r="P167" s="163">
        <v>0</v>
      </c>
      <c r="Q167" s="163">
        <f>ROUND(E167*P167,5)</f>
        <v>0</v>
      </c>
      <c r="R167" s="163"/>
      <c r="S167" s="163"/>
      <c r="T167" s="164">
        <v>0.41</v>
      </c>
      <c r="U167" s="163">
        <f>ROUND(E167*T167,2)</f>
        <v>67.3</v>
      </c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 t="s">
        <v>98</v>
      </c>
      <c r="AF167" s="153"/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5">
      <c r="A168" s="154"/>
      <c r="B168" s="160"/>
      <c r="C168" s="201" t="s">
        <v>220</v>
      </c>
      <c r="D168" s="165"/>
      <c r="E168" s="173">
        <v>164.15</v>
      </c>
      <c r="F168" s="178"/>
      <c r="G168" s="178"/>
      <c r="H168" s="178"/>
      <c r="I168" s="178"/>
      <c r="J168" s="178"/>
      <c r="K168" s="178"/>
      <c r="L168" s="178"/>
      <c r="M168" s="178"/>
      <c r="N168" s="163"/>
      <c r="O168" s="163"/>
      <c r="P168" s="163"/>
      <c r="Q168" s="163"/>
      <c r="R168" s="163"/>
      <c r="S168" s="163"/>
      <c r="T168" s="164"/>
      <c r="U168" s="163"/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 t="s">
        <v>100</v>
      </c>
      <c r="AF168" s="153">
        <v>0</v>
      </c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5">
      <c r="A169" s="154">
        <v>26</v>
      </c>
      <c r="B169" s="160" t="s">
        <v>221</v>
      </c>
      <c r="C169" s="200" t="s">
        <v>222</v>
      </c>
      <c r="D169" s="162" t="s">
        <v>112</v>
      </c>
      <c r="E169" s="172">
        <v>164.15</v>
      </c>
      <c r="F169" s="284">
        <f>H169+J169</f>
        <v>0</v>
      </c>
      <c r="G169" s="178">
        <f>ROUND(E169*F169,2)</f>
        <v>0</v>
      </c>
      <c r="H169" s="179"/>
      <c r="I169" s="178">
        <f>ROUND(E169*H169,2)</f>
        <v>0</v>
      </c>
      <c r="J169" s="179"/>
      <c r="K169" s="178">
        <f>ROUND(E169*J169,2)</f>
        <v>0</v>
      </c>
      <c r="L169" s="178">
        <v>21</v>
      </c>
      <c r="M169" s="178">
        <f>G169*(1+L169/100)</f>
        <v>0</v>
      </c>
      <c r="N169" s="163">
        <v>0.188</v>
      </c>
      <c r="O169" s="163">
        <f>ROUND(E169*N169,5)</f>
        <v>30.860199999999999</v>
      </c>
      <c r="P169" s="163">
        <v>0</v>
      </c>
      <c r="Q169" s="163">
        <f>ROUND(E169*P169,5)</f>
        <v>0</v>
      </c>
      <c r="R169" s="163"/>
      <c r="S169" s="163"/>
      <c r="T169" s="164">
        <v>0.27200000000000002</v>
      </c>
      <c r="U169" s="163">
        <f>ROUND(E169*T169,2)</f>
        <v>44.65</v>
      </c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98</v>
      </c>
      <c r="AF169" s="153"/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5">
      <c r="A170" s="154"/>
      <c r="B170" s="160"/>
      <c r="C170" s="201" t="s">
        <v>99</v>
      </c>
      <c r="D170" s="165"/>
      <c r="E170" s="173"/>
      <c r="F170" s="178"/>
      <c r="G170" s="178"/>
      <c r="H170" s="178"/>
      <c r="I170" s="178"/>
      <c r="J170" s="178"/>
      <c r="K170" s="178"/>
      <c r="L170" s="178"/>
      <c r="M170" s="178"/>
      <c r="N170" s="163"/>
      <c r="O170" s="163"/>
      <c r="P170" s="163"/>
      <c r="Q170" s="163"/>
      <c r="R170" s="163"/>
      <c r="S170" s="163"/>
      <c r="T170" s="164"/>
      <c r="U170" s="163"/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 t="s">
        <v>100</v>
      </c>
      <c r="AF170" s="153">
        <v>0</v>
      </c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5">
      <c r="A171" s="154"/>
      <c r="B171" s="160"/>
      <c r="C171" s="201" t="s">
        <v>223</v>
      </c>
      <c r="D171" s="165"/>
      <c r="E171" s="173">
        <v>44.85</v>
      </c>
      <c r="F171" s="178"/>
      <c r="G171" s="178"/>
      <c r="H171" s="178"/>
      <c r="I171" s="178"/>
      <c r="J171" s="178"/>
      <c r="K171" s="178"/>
      <c r="L171" s="178"/>
      <c r="M171" s="178"/>
      <c r="N171" s="163"/>
      <c r="O171" s="163"/>
      <c r="P171" s="163"/>
      <c r="Q171" s="163"/>
      <c r="R171" s="163"/>
      <c r="S171" s="163"/>
      <c r="T171" s="164"/>
      <c r="U171" s="163"/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100</v>
      </c>
      <c r="AF171" s="153">
        <v>0</v>
      </c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5">
      <c r="A172" s="154"/>
      <c r="B172" s="160"/>
      <c r="C172" s="201" t="s">
        <v>224</v>
      </c>
      <c r="D172" s="165"/>
      <c r="E172" s="173">
        <v>69.8</v>
      </c>
      <c r="F172" s="178"/>
      <c r="G172" s="178"/>
      <c r="H172" s="178"/>
      <c r="I172" s="178"/>
      <c r="J172" s="178"/>
      <c r="K172" s="178"/>
      <c r="L172" s="178"/>
      <c r="M172" s="178"/>
      <c r="N172" s="163"/>
      <c r="O172" s="163"/>
      <c r="P172" s="163"/>
      <c r="Q172" s="163"/>
      <c r="R172" s="163"/>
      <c r="S172" s="163"/>
      <c r="T172" s="164"/>
      <c r="U172" s="163"/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 t="s">
        <v>100</v>
      </c>
      <c r="AF172" s="153">
        <v>0</v>
      </c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5">
      <c r="A173" s="154"/>
      <c r="B173" s="160"/>
      <c r="C173" s="201" t="s">
        <v>225</v>
      </c>
      <c r="D173" s="165"/>
      <c r="E173" s="173">
        <v>41.5</v>
      </c>
      <c r="F173" s="178"/>
      <c r="G173" s="178"/>
      <c r="H173" s="178"/>
      <c r="I173" s="178"/>
      <c r="J173" s="178"/>
      <c r="K173" s="178"/>
      <c r="L173" s="178"/>
      <c r="M173" s="178"/>
      <c r="N173" s="163"/>
      <c r="O173" s="163"/>
      <c r="P173" s="163"/>
      <c r="Q173" s="163"/>
      <c r="R173" s="163"/>
      <c r="S173" s="163"/>
      <c r="T173" s="164"/>
      <c r="U173" s="163"/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 t="s">
        <v>100</v>
      </c>
      <c r="AF173" s="153">
        <v>0</v>
      </c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5">
      <c r="A174" s="154"/>
      <c r="B174" s="160"/>
      <c r="C174" s="202" t="s">
        <v>104</v>
      </c>
      <c r="D174" s="166"/>
      <c r="E174" s="174">
        <v>156.15</v>
      </c>
      <c r="F174" s="178"/>
      <c r="G174" s="178"/>
      <c r="H174" s="178"/>
      <c r="I174" s="178"/>
      <c r="J174" s="178"/>
      <c r="K174" s="178"/>
      <c r="L174" s="178"/>
      <c r="M174" s="178"/>
      <c r="N174" s="163"/>
      <c r="O174" s="163"/>
      <c r="P174" s="163"/>
      <c r="Q174" s="163"/>
      <c r="R174" s="163"/>
      <c r="S174" s="163"/>
      <c r="T174" s="164"/>
      <c r="U174" s="163"/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100</v>
      </c>
      <c r="AF174" s="153">
        <v>1</v>
      </c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5">
      <c r="A175" s="154"/>
      <c r="B175" s="160"/>
      <c r="C175" s="201" t="s">
        <v>116</v>
      </c>
      <c r="D175" s="165"/>
      <c r="E175" s="173"/>
      <c r="F175" s="178"/>
      <c r="G175" s="178"/>
      <c r="H175" s="178"/>
      <c r="I175" s="178"/>
      <c r="J175" s="178"/>
      <c r="K175" s="178"/>
      <c r="L175" s="178"/>
      <c r="M175" s="178"/>
      <c r="N175" s="163"/>
      <c r="O175" s="163"/>
      <c r="P175" s="163"/>
      <c r="Q175" s="163"/>
      <c r="R175" s="163"/>
      <c r="S175" s="163"/>
      <c r="T175" s="164"/>
      <c r="U175" s="163"/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 t="s">
        <v>100</v>
      </c>
      <c r="AF175" s="153">
        <v>0</v>
      </c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5">
      <c r="A176" s="154"/>
      <c r="B176" s="160"/>
      <c r="C176" s="201" t="s">
        <v>117</v>
      </c>
      <c r="D176" s="165"/>
      <c r="E176" s="173">
        <v>8</v>
      </c>
      <c r="F176" s="178"/>
      <c r="G176" s="178"/>
      <c r="H176" s="178"/>
      <c r="I176" s="178"/>
      <c r="J176" s="178"/>
      <c r="K176" s="178"/>
      <c r="L176" s="178"/>
      <c r="M176" s="178"/>
      <c r="N176" s="163"/>
      <c r="O176" s="163"/>
      <c r="P176" s="163"/>
      <c r="Q176" s="163"/>
      <c r="R176" s="163"/>
      <c r="S176" s="163"/>
      <c r="T176" s="164"/>
      <c r="U176" s="163"/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100</v>
      </c>
      <c r="AF176" s="153">
        <v>0</v>
      </c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5">
      <c r="A177" s="154"/>
      <c r="B177" s="160"/>
      <c r="C177" s="202" t="s">
        <v>104</v>
      </c>
      <c r="D177" s="166"/>
      <c r="E177" s="174">
        <v>8</v>
      </c>
      <c r="F177" s="178"/>
      <c r="G177" s="178"/>
      <c r="H177" s="178"/>
      <c r="I177" s="178"/>
      <c r="J177" s="178"/>
      <c r="K177" s="178"/>
      <c r="L177" s="178"/>
      <c r="M177" s="178"/>
      <c r="N177" s="163"/>
      <c r="O177" s="163"/>
      <c r="P177" s="163"/>
      <c r="Q177" s="163"/>
      <c r="R177" s="163"/>
      <c r="S177" s="163"/>
      <c r="T177" s="164"/>
      <c r="U177" s="163"/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100</v>
      </c>
      <c r="AF177" s="153">
        <v>1</v>
      </c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5">
      <c r="A178" s="154">
        <v>27</v>
      </c>
      <c r="B178" s="160" t="s">
        <v>226</v>
      </c>
      <c r="C178" s="200" t="s">
        <v>227</v>
      </c>
      <c r="D178" s="162" t="s">
        <v>228</v>
      </c>
      <c r="E178" s="172">
        <v>165.79150000000001</v>
      </c>
      <c r="F178" s="284">
        <f>H178+J178</f>
        <v>0</v>
      </c>
      <c r="G178" s="178">
        <f>ROUND(E178*F178,2)</f>
        <v>0</v>
      </c>
      <c r="H178" s="179"/>
      <c r="I178" s="178">
        <f>ROUND(E178*H178,2)</f>
        <v>0</v>
      </c>
      <c r="J178" s="179"/>
      <c r="K178" s="178">
        <f>ROUND(E178*J178,2)</f>
        <v>0</v>
      </c>
      <c r="L178" s="178">
        <v>21</v>
      </c>
      <c r="M178" s="178">
        <f>G178*(1+L178/100)</f>
        <v>0</v>
      </c>
      <c r="N178" s="163">
        <v>0.06</v>
      </c>
      <c r="O178" s="163">
        <f>ROUND(E178*N178,5)</f>
        <v>9.9474900000000002</v>
      </c>
      <c r="P178" s="163">
        <v>0</v>
      </c>
      <c r="Q178" s="163">
        <f>ROUND(E178*P178,5)</f>
        <v>0</v>
      </c>
      <c r="R178" s="163"/>
      <c r="S178" s="163"/>
      <c r="T178" s="164">
        <v>0</v>
      </c>
      <c r="U178" s="163">
        <f>ROUND(E178*T178,2)</f>
        <v>0</v>
      </c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207</v>
      </c>
      <c r="AF178" s="153"/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5">
      <c r="A179" s="154"/>
      <c r="B179" s="160"/>
      <c r="C179" s="201" t="s">
        <v>229</v>
      </c>
      <c r="D179" s="165"/>
      <c r="E179" s="173">
        <v>164.15</v>
      </c>
      <c r="F179" s="178"/>
      <c r="G179" s="178"/>
      <c r="H179" s="178"/>
      <c r="I179" s="178"/>
      <c r="J179" s="178"/>
      <c r="K179" s="178"/>
      <c r="L179" s="178"/>
      <c r="M179" s="178"/>
      <c r="N179" s="163"/>
      <c r="O179" s="163"/>
      <c r="P179" s="163"/>
      <c r="Q179" s="163"/>
      <c r="R179" s="163"/>
      <c r="S179" s="163"/>
      <c r="T179" s="164"/>
      <c r="U179" s="163"/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 t="s">
        <v>100</v>
      </c>
      <c r="AF179" s="153">
        <v>0</v>
      </c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5">
      <c r="A180" s="154"/>
      <c r="B180" s="160"/>
      <c r="C180" s="201" t="s">
        <v>230</v>
      </c>
      <c r="D180" s="165"/>
      <c r="E180" s="173">
        <v>1.6415</v>
      </c>
      <c r="F180" s="178"/>
      <c r="G180" s="178"/>
      <c r="H180" s="178"/>
      <c r="I180" s="178"/>
      <c r="J180" s="178"/>
      <c r="K180" s="178"/>
      <c r="L180" s="178"/>
      <c r="M180" s="178"/>
      <c r="N180" s="163"/>
      <c r="O180" s="163"/>
      <c r="P180" s="163"/>
      <c r="Q180" s="163"/>
      <c r="R180" s="163"/>
      <c r="S180" s="163"/>
      <c r="T180" s="164"/>
      <c r="U180" s="163"/>
      <c r="V180" s="153"/>
      <c r="W180" s="153"/>
      <c r="X180" s="153"/>
      <c r="Y180" s="153"/>
      <c r="Z180" s="153"/>
      <c r="AA180" s="153"/>
      <c r="AB180" s="153"/>
      <c r="AC180" s="153"/>
      <c r="AD180" s="153"/>
      <c r="AE180" s="153" t="s">
        <v>100</v>
      </c>
      <c r="AF180" s="153">
        <v>0</v>
      </c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x14ac:dyDescent="0.25">
      <c r="A181" s="155" t="s">
        <v>93</v>
      </c>
      <c r="B181" s="161" t="s">
        <v>58</v>
      </c>
      <c r="C181" s="206" t="s">
        <v>59</v>
      </c>
      <c r="D181" s="169"/>
      <c r="E181" s="177"/>
      <c r="F181" s="180"/>
      <c r="G181" s="180">
        <f>SUMIF(AE182:AE183,"&lt;&gt;NOR",G182:G183)</f>
        <v>0</v>
      </c>
      <c r="H181" s="180"/>
      <c r="I181" s="180">
        <f>SUM(I182:I183)</f>
        <v>0</v>
      </c>
      <c r="J181" s="180"/>
      <c r="K181" s="180">
        <f>SUM(K182:K183)</f>
        <v>0</v>
      </c>
      <c r="L181" s="180"/>
      <c r="M181" s="180">
        <f>SUM(M182:M183)</f>
        <v>0</v>
      </c>
      <c r="N181" s="170"/>
      <c r="O181" s="170">
        <f>SUM(O182:O183)</f>
        <v>1.17778</v>
      </c>
      <c r="P181" s="170"/>
      <c r="Q181" s="170">
        <f>SUM(Q182:Q183)</f>
        <v>0</v>
      </c>
      <c r="R181" s="170"/>
      <c r="S181" s="170"/>
      <c r="T181" s="171"/>
      <c r="U181" s="170">
        <f>SUM(U182:U183)</f>
        <v>9.18</v>
      </c>
      <c r="AE181" t="s">
        <v>94</v>
      </c>
    </row>
    <row r="182" spans="1:60" outlineLevel="1" x14ac:dyDescent="0.25">
      <c r="A182" s="154">
        <v>28</v>
      </c>
      <c r="B182" s="160" t="s">
        <v>231</v>
      </c>
      <c r="C182" s="200" t="s">
        <v>232</v>
      </c>
      <c r="D182" s="162" t="s">
        <v>228</v>
      </c>
      <c r="E182" s="172">
        <v>2</v>
      </c>
      <c r="F182" s="284">
        <f>H182+J182</f>
        <v>0</v>
      </c>
      <c r="G182" s="178">
        <f>ROUND(E182*F182,2)</f>
        <v>0</v>
      </c>
      <c r="H182" s="179"/>
      <c r="I182" s="178">
        <f>ROUND(E182*H182,2)</f>
        <v>0</v>
      </c>
      <c r="J182" s="179"/>
      <c r="K182" s="178">
        <f>ROUND(E182*J182,2)</f>
        <v>0</v>
      </c>
      <c r="L182" s="178">
        <v>21</v>
      </c>
      <c r="M182" s="178">
        <f>G182*(1+L182/100)</f>
        <v>0</v>
      </c>
      <c r="N182" s="163">
        <v>0.43093999999999999</v>
      </c>
      <c r="O182" s="163">
        <f>ROUND(E182*N182,5)</f>
        <v>0.86187999999999998</v>
      </c>
      <c r="P182" s="163">
        <v>0</v>
      </c>
      <c r="Q182" s="163">
        <f>ROUND(E182*P182,5)</f>
        <v>0</v>
      </c>
      <c r="R182" s="163"/>
      <c r="S182" s="163"/>
      <c r="T182" s="164">
        <v>3.8170000000000002</v>
      </c>
      <c r="U182" s="163">
        <f>ROUND(E182*T182,2)</f>
        <v>7.63</v>
      </c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 t="s">
        <v>98</v>
      </c>
      <c r="AF182" s="153"/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5">
      <c r="A183" s="154">
        <v>29</v>
      </c>
      <c r="B183" s="160" t="s">
        <v>233</v>
      </c>
      <c r="C183" s="200" t="s">
        <v>234</v>
      </c>
      <c r="D183" s="162" t="s">
        <v>228</v>
      </c>
      <c r="E183" s="172">
        <v>1</v>
      </c>
      <c r="F183" s="284">
        <f>H183+J183</f>
        <v>0</v>
      </c>
      <c r="G183" s="178">
        <f>ROUND(E183*F183,2)</f>
        <v>0</v>
      </c>
      <c r="H183" s="179"/>
      <c r="I183" s="178">
        <f>ROUND(E183*H183,2)</f>
        <v>0</v>
      </c>
      <c r="J183" s="179"/>
      <c r="K183" s="178">
        <f>ROUND(E183*J183,2)</f>
        <v>0</v>
      </c>
      <c r="L183" s="178">
        <v>21</v>
      </c>
      <c r="M183" s="178">
        <f>G183*(1+L183/100)</f>
        <v>0</v>
      </c>
      <c r="N183" s="163">
        <v>0.31590000000000001</v>
      </c>
      <c r="O183" s="163">
        <f>ROUND(E183*N183,5)</f>
        <v>0.31590000000000001</v>
      </c>
      <c r="P183" s="163">
        <v>0</v>
      </c>
      <c r="Q183" s="163">
        <f>ROUND(E183*P183,5)</f>
        <v>0</v>
      </c>
      <c r="R183" s="163"/>
      <c r="S183" s="163"/>
      <c r="T183" s="164">
        <v>1.5509999999999999</v>
      </c>
      <c r="U183" s="163">
        <f>ROUND(E183*T183,2)</f>
        <v>1.55</v>
      </c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 t="s">
        <v>98</v>
      </c>
      <c r="AF183" s="153"/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x14ac:dyDescent="0.25">
      <c r="A184" s="155" t="s">
        <v>93</v>
      </c>
      <c r="B184" s="161" t="s">
        <v>60</v>
      </c>
      <c r="C184" s="206" t="s">
        <v>61</v>
      </c>
      <c r="D184" s="169"/>
      <c r="E184" s="177"/>
      <c r="F184" s="180"/>
      <c r="G184" s="180">
        <f>SUMIF(AE185:AE208,"&lt;&gt;NOR",G185:G208)</f>
        <v>0</v>
      </c>
      <c r="H184" s="180"/>
      <c r="I184" s="180">
        <f>SUM(I185:I208)</f>
        <v>0</v>
      </c>
      <c r="J184" s="180"/>
      <c r="K184" s="180">
        <f>SUM(K185:K208)</f>
        <v>0</v>
      </c>
      <c r="L184" s="180"/>
      <c r="M184" s="180">
        <f>SUM(M185:M208)</f>
        <v>0</v>
      </c>
      <c r="N184" s="170"/>
      <c r="O184" s="170">
        <f>SUM(O185:O208)</f>
        <v>0</v>
      </c>
      <c r="P184" s="170"/>
      <c r="Q184" s="170">
        <f>SUM(Q185:Q208)</f>
        <v>0</v>
      </c>
      <c r="R184" s="170"/>
      <c r="S184" s="170"/>
      <c r="T184" s="171"/>
      <c r="U184" s="170">
        <f>SUM(U185:U208)</f>
        <v>53.8</v>
      </c>
      <c r="AE184" t="s">
        <v>94</v>
      </c>
    </row>
    <row r="185" spans="1:60" outlineLevel="1" x14ac:dyDescent="0.25">
      <c r="A185" s="154">
        <v>30</v>
      </c>
      <c r="B185" s="160" t="s">
        <v>235</v>
      </c>
      <c r="C185" s="200" t="s">
        <v>236</v>
      </c>
      <c r="D185" s="162" t="s">
        <v>97</v>
      </c>
      <c r="E185" s="172">
        <v>7.7</v>
      </c>
      <c r="F185" s="284">
        <f>H185+J185</f>
        <v>0</v>
      </c>
      <c r="G185" s="178">
        <f>ROUND(E185*F185,2)</f>
        <v>0</v>
      </c>
      <c r="H185" s="179"/>
      <c r="I185" s="178">
        <f>ROUND(E185*H185,2)</f>
        <v>0</v>
      </c>
      <c r="J185" s="179"/>
      <c r="K185" s="178">
        <f>ROUND(E185*J185,2)</f>
        <v>0</v>
      </c>
      <c r="L185" s="178">
        <v>21</v>
      </c>
      <c r="M185" s="178">
        <f>G185*(1+L185/100)</f>
        <v>0</v>
      </c>
      <c r="N185" s="163">
        <v>0</v>
      </c>
      <c r="O185" s="163">
        <f>ROUND(E185*N185,5)</f>
        <v>0</v>
      </c>
      <c r="P185" s="163">
        <v>0</v>
      </c>
      <c r="Q185" s="163">
        <f>ROUND(E185*P185,5)</f>
        <v>0</v>
      </c>
      <c r="R185" s="163"/>
      <c r="S185" s="163"/>
      <c r="T185" s="164">
        <v>0.115</v>
      </c>
      <c r="U185" s="163">
        <f>ROUND(E185*T185,2)</f>
        <v>0.89</v>
      </c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98</v>
      </c>
      <c r="AF185" s="153"/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5">
      <c r="A186" s="154"/>
      <c r="B186" s="160"/>
      <c r="C186" s="201" t="s">
        <v>237</v>
      </c>
      <c r="D186" s="165"/>
      <c r="E186" s="173"/>
      <c r="F186" s="178"/>
      <c r="G186" s="178"/>
      <c r="H186" s="178"/>
      <c r="I186" s="178"/>
      <c r="J186" s="178"/>
      <c r="K186" s="178"/>
      <c r="L186" s="178"/>
      <c r="M186" s="178"/>
      <c r="N186" s="163"/>
      <c r="O186" s="163"/>
      <c r="P186" s="163"/>
      <c r="Q186" s="163"/>
      <c r="R186" s="163"/>
      <c r="S186" s="163"/>
      <c r="T186" s="164"/>
      <c r="U186" s="163"/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 t="s">
        <v>100</v>
      </c>
      <c r="AF186" s="153">
        <v>0</v>
      </c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5">
      <c r="A187" s="154"/>
      <c r="B187" s="160"/>
      <c r="C187" s="201" t="s">
        <v>238</v>
      </c>
      <c r="D187" s="165"/>
      <c r="E187" s="173">
        <v>7.7</v>
      </c>
      <c r="F187" s="178"/>
      <c r="G187" s="178"/>
      <c r="H187" s="178"/>
      <c r="I187" s="178"/>
      <c r="J187" s="178"/>
      <c r="K187" s="178"/>
      <c r="L187" s="178"/>
      <c r="M187" s="178"/>
      <c r="N187" s="163"/>
      <c r="O187" s="163"/>
      <c r="P187" s="163"/>
      <c r="Q187" s="163"/>
      <c r="R187" s="163"/>
      <c r="S187" s="163"/>
      <c r="T187" s="164"/>
      <c r="U187" s="163"/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100</v>
      </c>
      <c r="AF187" s="153">
        <v>0</v>
      </c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5">
      <c r="A188" s="154">
        <v>31</v>
      </c>
      <c r="B188" s="160" t="s">
        <v>239</v>
      </c>
      <c r="C188" s="200" t="s">
        <v>240</v>
      </c>
      <c r="D188" s="162" t="s">
        <v>241</v>
      </c>
      <c r="E188" s="172">
        <v>66.8386</v>
      </c>
      <c r="F188" s="284">
        <f>H188+J188</f>
        <v>0</v>
      </c>
      <c r="G188" s="178">
        <f>ROUND(E188*F188,2)</f>
        <v>0</v>
      </c>
      <c r="H188" s="179"/>
      <c r="I188" s="178">
        <f>ROUND(E188*H188,2)</f>
        <v>0</v>
      </c>
      <c r="J188" s="179"/>
      <c r="K188" s="178">
        <f>ROUND(E188*J188,2)</f>
        <v>0</v>
      </c>
      <c r="L188" s="178">
        <v>21</v>
      </c>
      <c r="M188" s="178">
        <f>G188*(1+L188/100)</f>
        <v>0</v>
      </c>
      <c r="N188" s="163">
        <v>0</v>
      </c>
      <c r="O188" s="163">
        <f>ROUND(E188*N188,5)</f>
        <v>0</v>
      </c>
      <c r="P188" s="163">
        <v>0</v>
      </c>
      <c r="Q188" s="163">
        <f>ROUND(E188*P188,5)</f>
        <v>0</v>
      </c>
      <c r="R188" s="163"/>
      <c r="S188" s="163"/>
      <c r="T188" s="164">
        <v>0.01</v>
      </c>
      <c r="U188" s="163">
        <f>ROUND(E188*T188,2)</f>
        <v>0.67</v>
      </c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 t="s">
        <v>98</v>
      </c>
      <c r="AF188" s="153"/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5">
      <c r="A189" s="154"/>
      <c r="B189" s="160"/>
      <c r="C189" s="201" t="s">
        <v>155</v>
      </c>
      <c r="D189" s="165"/>
      <c r="E189" s="173"/>
      <c r="F189" s="178"/>
      <c r="G189" s="178"/>
      <c r="H189" s="178"/>
      <c r="I189" s="178"/>
      <c r="J189" s="178"/>
      <c r="K189" s="178"/>
      <c r="L189" s="178"/>
      <c r="M189" s="178"/>
      <c r="N189" s="163"/>
      <c r="O189" s="163"/>
      <c r="P189" s="163"/>
      <c r="Q189" s="163"/>
      <c r="R189" s="163"/>
      <c r="S189" s="163"/>
      <c r="T189" s="164"/>
      <c r="U189" s="163"/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 t="s">
        <v>100</v>
      </c>
      <c r="AF189" s="153">
        <v>0</v>
      </c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5">
      <c r="A190" s="154"/>
      <c r="B190" s="160"/>
      <c r="C190" s="201" t="s">
        <v>242</v>
      </c>
      <c r="D190" s="165"/>
      <c r="E190" s="173">
        <v>25.764600000000002</v>
      </c>
      <c r="F190" s="178"/>
      <c r="G190" s="178"/>
      <c r="H190" s="178"/>
      <c r="I190" s="178"/>
      <c r="J190" s="178"/>
      <c r="K190" s="178"/>
      <c r="L190" s="178"/>
      <c r="M190" s="178"/>
      <c r="N190" s="163"/>
      <c r="O190" s="163"/>
      <c r="P190" s="163"/>
      <c r="Q190" s="163"/>
      <c r="R190" s="163"/>
      <c r="S190" s="163"/>
      <c r="T190" s="164"/>
      <c r="U190" s="163"/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 t="s">
        <v>100</v>
      </c>
      <c r="AF190" s="153">
        <v>0</v>
      </c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5">
      <c r="A191" s="154"/>
      <c r="B191" s="160"/>
      <c r="C191" s="201" t="s">
        <v>243</v>
      </c>
      <c r="D191" s="165"/>
      <c r="E191" s="173">
        <v>41.073999999999998</v>
      </c>
      <c r="F191" s="178"/>
      <c r="G191" s="178"/>
      <c r="H191" s="178"/>
      <c r="I191" s="178"/>
      <c r="J191" s="178"/>
      <c r="K191" s="178"/>
      <c r="L191" s="178"/>
      <c r="M191" s="178"/>
      <c r="N191" s="163"/>
      <c r="O191" s="163"/>
      <c r="P191" s="163"/>
      <c r="Q191" s="163"/>
      <c r="R191" s="163"/>
      <c r="S191" s="163"/>
      <c r="T191" s="164"/>
      <c r="U191" s="163"/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 t="s">
        <v>100</v>
      </c>
      <c r="AF191" s="153">
        <v>0</v>
      </c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5">
      <c r="A192" s="154">
        <v>32</v>
      </c>
      <c r="B192" s="160" t="s">
        <v>244</v>
      </c>
      <c r="C192" s="200" t="s">
        <v>245</v>
      </c>
      <c r="D192" s="162" t="s">
        <v>241</v>
      </c>
      <c r="E192" s="172">
        <v>1269.9333999999999</v>
      </c>
      <c r="F192" s="284">
        <f>H192+J192</f>
        <v>0</v>
      </c>
      <c r="G192" s="178">
        <f>ROUND(E192*F192,2)</f>
        <v>0</v>
      </c>
      <c r="H192" s="179"/>
      <c r="I192" s="178">
        <f>ROUND(E192*H192,2)</f>
        <v>0</v>
      </c>
      <c r="J192" s="179"/>
      <c r="K192" s="178">
        <f>ROUND(E192*J192,2)</f>
        <v>0</v>
      </c>
      <c r="L192" s="178">
        <v>21</v>
      </c>
      <c r="M192" s="178">
        <f>G192*(1+L192/100)</f>
        <v>0</v>
      </c>
      <c r="N192" s="163">
        <v>0</v>
      </c>
      <c r="O192" s="163">
        <f>ROUND(E192*N192,5)</f>
        <v>0</v>
      </c>
      <c r="P192" s="163">
        <v>0</v>
      </c>
      <c r="Q192" s="163">
        <f>ROUND(E192*P192,5)</f>
        <v>0</v>
      </c>
      <c r="R192" s="163"/>
      <c r="S192" s="163"/>
      <c r="T192" s="164">
        <v>0</v>
      </c>
      <c r="U192" s="163">
        <f>ROUND(E192*T192,2)</f>
        <v>0</v>
      </c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 t="s">
        <v>98</v>
      </c>
      <c r="AF192" s="153"/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outlineLevel="1" x14ac:dyDescent="0.25">
      <c r="A193" s="154"/>
      <c r="B193" s="160"/>
      <c r="C193" s="201" t="s">
        <v>246</v>
      </c>
      <c r="D193" s="165"/>
      <c r="E193" s="173">
        <v>1269.9333999999999</v>
      </c>
      <c r="F193" s="178"/>
      <c r="G193" s="178"/>
      <c r="H193" s="178"/>
      <c r="I193" s="178"/>
      <c r="J193" s="178"/>
      <c r="K193" s="178"/>
      <c r="L193" s="178"/>
      <c r="M193" s="178"/>
      <c r="N193" s="163"/>
      <c r="O193" s="163"/>
      <c r="P193" s="163"/>
      <c r="Q193" s="163"/>
      <c r="R193" s="163"/>
      <c r="S193" s="163"/>
      <c r="T193" s="164"/>
      <c r="U193" s="163"/>
      <c r="V193" s="153"/>
      <c r="W193" s="153"/>
      <c r="X193" s="153"/>
      <c r="Y193" s="153"/>
      <c r="Z193" s="153"/>
      <c r="AA193" s="153"/>
      <c r="AB193" s="153"/>
      <c r="AC193" s="153"/>
      <c r="AD193" s="153"/>
      <c r="AE193" s="153" t="s">
        <v>100</v>
      </c>
      <c r="AF193" s="153">
        <v>0</v>
      </c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5">
      <c r="A194" s="154">
        <v>33</v>
      </c>
      <c r="B194" s="160" t="s">
        <v>247</v>
      </c>
      <c r="C194" s="200" t="s">
        <v>248</v>
      </c>
      <c r="D194" s="162" t="s">
        <v>241</v>
      </c>
      <c r="E194" s="172">
        <v>33.154000000000003</v>
      </c>
      <c r="F194" s="284">
        <f>H194+J194</f>
        <v>0</v>
      </c>
      <c r="G194" s="178">
        <f>ROUND(E194*F194,2)</f>
        <v>0</v>
      </c>
      <c r="H194" s="179"/>
      <c r="I194" s="178">
        <f>ROUND(E194*H194,2)</f>
        <v>0</v>
      </c>
      <c r="J194" s="179"/>
      <c r="K194" s="178">
        <f>ROUND(E194*J194,2)</f>
        <v>0</v>
      </c>
      <c r="L194" s="178">
        <v>21</v>
      </c>
      <c r="M194" s="178">
        <f>G194*(1+L194/100)</f>
        <v>0</v>
      </c>
      <c r="N194" s="163">
        <v>0</v>
      </c>
      <c r="O194" s="163">
        <f>ROUND(E194*N194,5)</f>
        <v>0</v>
      </c>
      <c r="P194" s="163">
        <v>0</v>
      </c>
      <c r="Q194" s="163">
        <f>ROUND(E194*P194,5)</f>
        <v>0</v>
      </c>
      <c r="R194" s="163"/>
      <c r="S194" s="163"/>
      <c r="T194" s="164">
        <v>0.68799999999999994</v>
      </c>
      <c r="U194" s="163">
        <f>ROUND(E194*T194,2)</f>
        <v>22.81</v>
      </c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 t="s">
        <v>98</v>
      </c>
      <c r="AF194" s="153"/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5">
      <c r="A195" s="154"/>
      <c r="B195" s="160"/>
      <c r="C195" s="201" t="s">
        <v>155</v>
      </c>
      <c r="D195" s="165"/>
      <c r="E195" s="173"/>
      <c r="F195" s="178"/>
      <c r="G195" s="178"/>
      <c r="H195" s="178"/>
      <c r="I195" s="178"/>
      <c r="J195" s="178"/>
      <c r="K195" s="178"/>
      <c r="L195" s="178"/>
      <c r="M195" s="178"/>
      <c r="N195" s="163"/>
      <c r="O195" s="163"/>
      <c r="P195" s="163"/>
      <c r="Q195" s="163"/>
      <c r="R195" s="163"/>
      <c r="S195" s="163"/>
      <c r="T195" s="164"/>
      <c r="U195" s="163"/>
      <c r="V195" s="153"/>
      <c r="W195" s="153"/>
      <c r="X195" s="153"/>
      <c r="Y195" s="153"/>
      <c r="Z195" s="153"/>
      <c r="AA195" s="153"/>
      <c r="AB195" s="153"/>
      <c r="AC195" s="153"/>
      <c r="AD195" s="153"/>
      <c r="AE195" s="153" t="s">
        <v>100</v>
      </c>
      <c r="AF195" s="153">
        <v>0</v>
      </c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5">
      <c r="A196" s="154"/>
      <c r="B196" s="160"/>
      <c r="C196" s="201" t="s">
        <v>249</v>
      </c>
      <c r="D196" s="165"/>
      <c r="E196" s="173"/>
      <c r="F196" s="178"/>
      <c r="G196" s="178"/>
      <c r="H196" s="178"/>
      <c r="I196" s="178"/>
      <c r="J196" s="178"/>
      <c r="K196" s="178"/>
      <c r="L196" s="178"/>
      <c r="M196" s="178"/>
      <c r="N196" s="163"/>
      <c r="O196" s="163"/>
      <c r="P196" s="163"/>
      <c r="Q196" s="163"/>
      <c r="R196" s="163"/>
      <c r="S196" s="163"/>
      <c r="T196" s="164"/>
      <c r="U196" s="163"/>
      <c r="V196" s="153"/>
      <c r="W196" s="153"/>
      <c r="X196" s="153"/>
      <c r="Y196" s="153"/>
      <c r="Z196" s="153"/>
      <c r="AA196" s="153"/>
      <c r="AB196" s="153"/>
      <c r="AC196" s="153"/>
      <c r="AD196" s="153"/>
      <c r="AE196" s="153" t="s">
        <v>100</v>
      </c>
      <c r="AF196" s="153">
        <v>0</v>
      </c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5">
      <c r="A197" s="154"/>
      <c r="B197" s="160"/>
      <c r="C197" s="201" t="s">
        <v>250</v>
      </c>
      <c r="D197" s="165"/>
      <c r="E197" s="173">
        <v>33.154000000000003</v>
      </c>
      <c r="F197" s="178"/>
      <c r="G197" s="178"/>
      <c r="H197" s="178"/>
      <c r="I197" s="178"/>
      <c r="J197" s="178"/>
      <c r="K197" s="178"/>
      <c r="L197" s="178"/>
      <c r="M197" s="178"/>
      <c r="N197" s="163"/>
      <c r="O197" s="163"/>
      <c r="P197" s="163"/>
      <c r="Q197" s="163"/>
      <c r="R197" s="163"/>
      <c r="S197" s="163"/>
      <c r="T197" s="164"/>
      <c r="U197" s="163"/>
      <c r="V197" s="153"/>
      <c r="W197" s="153"/>
      <c r="X197" s="153"/>
      <c r="Y197" s="153"/>
      <c r="Z197" s="153"/>
      <c r="AA197" s="153"/>
      <c r="AB197" s="153"/>
      <c r="AC197" s="153"/>
      <c r="AD197" s="153"/>
      <c r="AE197" s="153" t="s">
        <v>100</v>
      </c>
      <c r="AF197" s="153">
        <v>0</v>
      </c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5">
      <c r="A198" s="154">
        <v>34</v>
      </c>
      <c r="B198" s="160" t="s">
        <v>251</v>
      </c>
      <c r="C198" s="200" t="s">
        <v>252</v>
      </c>
      <c r="D198" s="162" t="s">
        <v>241</v>
      </c>
      <c r="E198" s="172">
        <v>125.98520000000001</v>
      </c>
      <c r="F198" s="284">
        <f>H198+J198</f>
        <v>0</v>
      </c>
      <c r="G198" s="178">
        <f>ROUND(E198*F198,2)</f>
        <v>0</v>
      </c>
      <c r="H198" s="179"/>
      <c r="I198" s="178">
        <f>ROUND(E198*H198,2)</f>
        <v>0</v>
      </c>
      <c r="J198" s="179"/>
      <c r="K198" s="178">
        <f>ROUND(E198*J198,2)</f>
        <v>0</v>
      </c>
      <c r="L198" s="178">
        <v>21</v>
      </c>
      <c r="M198" s="178">
        <f>G198*(1+L198/100)</f>
        <v>0</v>
      </c>
      <c r="N198" s="163">
        <v>0</v>
      </c>
      <c r="O198" s="163">
        <f>ROUND(E198*N198,5)</f>
        <v>0</v>
      </c>
      <c r="P198" s="163">
        <v>0</v>
      </c>
      <c r="Q198" s="163">
        <f>ROUND(E198*P198,5)</f>
        <v>0</v>
      </c>
      <c r="R198" s="163"/>
      <c r="S198" s="163"/>
      <c r="T198" s="164">
        <v>0</v>
      </c>
      <c r="U198" s="163">
        <f>ROUND(E198*T198,2)</f>
        <v>0</v>
      </c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 t="s">
        <v>98</v>
      </c>
      <c r="AF198" s="153"/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5">
      <c r="A199" s="154"/>
      <c r="B199" s="160"/>
      <c r="C199" s="201" t="s">
        <v>253</v>
      </c>
      <c r="D199" s="165"/>
      <c r="E199" s="173">
        <v>125.98520000000001</v>
      </c>
      <c r="F199" s="178"/>
      <c r="G199" s="178"/>
      <c r="H199" s="178"/>
      <c r="I199" s="178"/>
      <c r="J199" s="178"/>
      <c r="K199" s="178"/>
      <c r="L199" s="178"/>
      <c r="M199" s="178"/>
      <c r="N199" s="163"/>
      <c r="O199" s="163"/>
      <c r="P199" s="163"/>
      <c r="Q199" s="163"/>
      <c r="R199" s="163"/>
      <c r="S199" s="163"/>
      <c r="T199" s="164"/>
      <c r="U199" s="163"/>
      <c r="V199" s="153"/>
      <c r="W199" s="153"/>
      <c r="X199" s="153"/>
      <c r="Y199" s="153"/>
      <c r="Z199" s="153"/>
      <c r="AA199" s="153"/>
      <c r="AB199" s="153"/>
      <c r="AC199" s="153"/>
      <c r="AD199" s="153"/>
      <c r="AE199" s="153" t="s">
        <v>100</v>
      </c>
      <c r="AF199" s="153">
        <v>0</v>
      </c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5">
      <c r="A200" s="154">
        <v>35</v>
      </c>
      <c r="B200" s="160" t="s">
        <v>254</v>
      </c>
      <c r="C200" s="200" t="s">
        <v>255</v>
      </c>
      <c r="D200" s="162" t="s">
        <v>241</v>
      </c>
      <c r="E200" s="172">
        <v>66.8386</v>
      </c>
      <c r="F200" s="284">
        <f>H200+J200</f>
        <v>0</v>
      </c>
      <c r="G200" s="178">
        <f>ROUND(E200*F200,2)</f>
        <v>0</v>
      </c>
      <c r="H200" s="179"/>
      <c r="I200" s="178">
        <f>ROUND(E200*H200,2)</f>
        <v>0</v>
      </c>
      <c r="J200" s="179"/>
      <c r="K200" s="178">
        <f>ROUND(E200*J200,2)</f>
        <v>0</v>
      </c>
      <c r="L200" s="178">
        <v>21</v>
      </c>
      <c r="M200" s="178">
        <f>G200*(1+L200/100)</f>
        <v>0</v>
      </c>
      <c r="N200" s="163">
        <v>0</v>
      </c>
      <c r="O200" s="163">
        <f>ROUND(E200*N200,5)</f>
        <v>0</v>
      </c>
      <c r="P200" s="163">
        <v>0</v>
      </c>
      <c r="Q200" s="163">
        <f>ROUND(E200*P200,5)</f>
        <v>0</v>
      </c>
      <c r="R200" s="163"/>
      <c r="S200" s="163"/>
      <c r="T200" s="164">
        <v>9.9000000000000005E-2</v>
      </c>
      <c r="U200" s="163">
        <f>ROUND(E200*T200,2)</f>
        <v>6.62</v>
      </c>
      <c r="V200" s="153"/>
      <c r="W200" s="153"/>
      <c r="X200" s="153"/>
      <c r="Y200" s="153"/>
      <c r="Z200" s="153"/>
      <c r="AA200" s="153"/>
      <c r="AB200" s="153"/>
      <c r="AC200" s="153"/>
      <c r="AD200" s="153"/>
      <c r="AE200" s="153" t="s">
        <v>98</v>
      </c>
      <c r="AF200" s="153"/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5">
      <c r="A201" s="154">
        <v>36</v>
      </c>
      <c r="B201" s="160" t="s">
        <v>256</v>
      </c>
      <c r="C201" s="200" t="s">
        <v>257</v>
      </c>
      <c r="D201" s="162" t="s">
        <v>241</v>
      </c>
      <c r="E201" s="172">
        <v>33.154000000000003</v>
      </c>
      <c r="F201" s="284">
        <f>H201+J201</f>
        <v>0</v>
      </c>
      <c r="G201" s="178">
        <f>ROUND(E201*F201,2)</f>
        <v>0</v>
      </c>
      <c r="H201" s="179"/>
      <c r="I201" s="178">
        <f>ROUND(E201*H201,2)</f>
        <v>0</v>
      </c>
      <c r="J201" s="179"/>
      <c r="K201" s="178">
        <f>ROUND(E201*J201,2)</f>
        <v>0</v>
      </c>
      <c r="L201" s="178">
        <v>21</v>
      </c>
      <c r="M201" s="178">
        <f>G201*(1+L201/100)</f>
        <v>0</v>
      </c>
      <c r="N201" s="163">
        <v>0</v>
      </c>
      <c r="O201" s="163">
        <f>ROUND(E201*N201,5)</f>
        <v>0</v>
      </c>
      <c r="P201" s="163">
        <v>0</v>
      </c>
      <c r="Q201" s="163">
        <f>ROUND(E201*P201,5)</f>
        <v>0</v>
      </c>
      <c r="R201" s="163"/>
      <c r="S201" s="163"/>
      <c r="T201" s="164">
        <v>0.68799999999999994</v>
      </c>
      <c r="U201" s="163">
        <f>ROUND(E201*T201,2)</f>
        <v>22.81</v>
      </c>
      <c r="V201" s="153"/>
      <c r="W201" s="153"/>
      <c r="X201" s="153"/>
      <c r="Y201" s="153"/>
      <c r="Z201" s="153"/>
      <c r="AA201" s="153"/>
      <c r="AB201" s="153"/>
      <c r="AC201" s="153"/>
      <c r="AD201" s="153"/>
      <c r="AE201" s="153" t="s">
        <v>98</v>
      </c>
      <c r="AF201" s="153"/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5">
      <c r="A202" s="154">
        <v>37</v>
      </c>
      <c r="B202" s="160" t="s">
        <v>258</v>
      </c>
      <c r="C202" s="200" t="s">
        <v>259</v>
      </c>
      <c r="D202" s="162" t="s">
        <v>241</v>
      </c>
      <c r="E202" s="172">
        <v>58.918599999999998</v>
      </c>
      <c r="F202" s="284">
        <f>H202+J202</f>
        <v>0</v>
      </c>
      <c r="G202" s="178">
        <f>ROUND(E202*F202,2)</f>
        <v>0</v>
      </c>
      <c r="H202" s="179"/>
      <c r="I202" s="178">
        <f>ROUND(E202*H202,2)</f>
        <v>0</v>
      </c>
      <c r="J202" s="179"/>
      <c r="K202" s="178">
        <f>ROUND(E202*J202,2)</f>
        <v>0</v>
      </c>
      <c r="L202" s="178">
        <v>21</v>
      </c>
      <c r="M202" s="178">
        <f>G202*(1+L202/100)</f>
        <v>0</v>
      </c>
      <c r="N202" s="163">
        <v>0</v>
      </c>
      <c r="O202" s="163">
        <f>ROUND(E202*N202,5)</f>
        <v>0</v>
      </c>
      <c r="P202" s="163">
        <v>0</v>
      </c>
      <c r="Q202" s="163">
        <f>ROUND(E202*P202,5)</f>
        <v>0</v>
      </c>
      <c r="R202" s="163"/>
      <c r="S202" s="163"/>
      <c r="T202" s="164">
        <v>0</v>
      </c>
      <c r="U202" s="163">
        <f>ROUND(E202*T202,2)</f>
        <v>0</v>
      </c>
      <c r="V202" s="153"/>
      <c r="W202" s="153"/>
      <c r="X202" s="153"/>
      <c r="Y202" s="153"/>
      <c r="Z202" s="153"/>
      <c r="AA202" s="153"/>
      <c r="AB202" s="153"/>
      <c r="AC202" s="153"/>
      <c r="AD202" s="153"/>
      <c r="AE202" s="153" t="s">
        <v>98</v>
      </c>
      <c r="AF202" s="153"/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5">
      <c r="A203" s="154"/>
      <c r="B203" s="160"/>
      <c r="C203" s="201" t="s">
        <v>155</v>
      </c>
      <c r="D203" s="165"/>
      <c r="E203" s="173"/>
      <c r="F203" s="178"/>
      <c r="G203" s="178"/>
      <c r="H203" s="178"/>
      <c r="I203" s="178"/>
      <c r="J203" s="178"/>
      <c r="K203" s="178"/>
      <c r="L203" s="178"/>
      <c r="M203" s="178"/>
      <c r="N203" s="163"/>
      <c r="O203" s="163"/>
      <c r="P203" s="163"/>
      <c r="Q203" s="163"/>
      <c r="R203" s="163"/>
      <c r="S203" s="163"/>
      <c r="T203" s="164"/>
      <c r="U203" s="163"/>
      <c r="V203" s="153"/>
      <c r="W203" s="153"/>
      <c r="X203" s="153"/>
      <c r="Y203" s="153"/>
      <c r="Z203" s="153"/>
      <c r="AA203" s="153"/>
      <c r="AB203" s="153"/>
      <c r="AC203" s="153"/>
      <c r="AD203" s="153"/>
      <c r="AE203" s="153" t="s">
        <v>100</v>
      </c>
      <c r="AF203" s="153">
        <v>0</v>
      </c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5">
      <c r="A204" s="154"/>
      <c r="B204" s="160"/>
      <c r="C204" s="201" t="s">
        <v>242</v>
      </c>
      <c r="D204" s="165"/>
      <c r="E204" s="173">
        <v>25.764600000000002</v>
      </c>
      <c r="F204" s="178"/>
      <c r="G204" s="178"/>
      <c r="H204" s="178"/>
      <c r="I204" s="178"/>
      <c r="J204" s="178"/>
      <c r="K204" s="178"/>
      <c r="L204" s="178"/>
      <c r="M204" s="178"/>
      <c r="N204" s="163"/>
      <c r="O204" s="163"/>
      <c r="P204" s="163"/>
      <c r="Q204" s="163"/>
      <c r="R204" s="163"/>
      <c r="S204" s="163"/>
      <c r="T204" s="164"/>
      <c r="U204" s="163"/>
      <c r="V204" s="153"/>
      <c r="W204" s="153"/>
      <c r="X204" s="153"/>
      <c r="Y204" s="153"/>
      <c r="Z204" s="153"/>
      <c r="AA204" s="153"/>
      <c r="AB204" s="153"/>
      <c r="AC204" s="153"/>
      <c r="AD204" s="153"/>
      <c r="AE204" s="153" t="s">
        <v>100</v>
      </c>
      <c r="AF204" s="153">
        <v>0</v>
      </c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5">
      <c r="A205" s="154"/>
      <c r="B205" s="160"/>
      <c r="C205" s="201" t="s">
        <v>250</v>
      </c>
      <c r="D205" s="165"/>
      <c r="E205" s="173">
        <v>33.154000000000003</v>
      </c>
      <c r="F205" s="178"/>
      <c r="G205" s="178"/>
      <c r="H205" s="178"/>
      <c r="I205" s="178"/>
      <c r="J205" s="178"/>
      <c r="K205" s="178"/>
      <c r="L205" s="178"/>
      <c r="M205" s="178"/>
      <c r="N205" s="163"/>
      <c r="O205" s="163"/>
      <c r="P205" s="163"/>
      <c r="Q205" s="163"/>
      <c r="R205" s="163"/>
      <c r="S205" s="163"/>
      <c r="T205" s="164"/>
      <c r="U205" s="163"/>
      <c r="V205" s="153"/>
      <c r="W205" s="153"/>
      <c r="X205" s="153"/>
      <c r="Y205" s="153"/>
      <c r="Z205" s="153"/>
      <c r="AA205" s="153"/>
      <c r="AB205" s="153"/>
      <c r="AC205" s="153"/>
      <c r="AD205" s="153"/>
      <c r="AE205" s="153" t="s">
        <v>100</v>
      </c>
      <c r="AF205" s="153">
        <v>0</v>
      </c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5">
      <c r="A206" s="154">
        <v>38</v>
      </c>
      <c r="B206" s="160" t="s">
        <v>260</v>
      </c>
      <c r="C206" s="200" t="s">
        <v>261</v>
      </c>
      <c r="D206" s="162" t="s">
        <v>241</v>
      </c>
      <c r="E206" s="172">
        <v>41.073999999999998</v>
      </c>
      <c r="F206" s="284">
        <f>H206+J206</f>
        <v>0</v>
      </c>
      <c r="G206" s="178">
        <f>ROUND(E206*F206,2)</f>
        <v>0</v>
      </c>
      <c r="H206" s="179"/>
      <c r="I206" s="178">
        <f>ROUND(E206*H206,2)</f>
        <v>0</v>
      </c>
      <c r="J206" s="179"/>
      <c r="K206" s="178">
        <f>ROUND(E206*J206,2)</f>
        <v>0</v>
      </c>
      <c r="L206" s="178">
        <v>21</v>
      </c>
      <c r="M206" s="178">
        <f>G206*(1+L206/100)</f>
        <v>0</v>
      </c>
      <c r="N206" s="163">
        <v>0</v>
      </c>
      <c r="O206" s="163">
        <f>ROUND(E206*N206,5)</f>
        <v>0</v>
      </c>
      <c r="P206" s="163">
        <v>0</v>
      </c>
      <c r="Q206" s="163">
        <f>ROUND(E206*P206,5)</f>
        <v>0</v>
      </c>
      <c r="R206" s="163"/>
      <c r="S206" s="163"/>
      <c r="T206" s="164">
        <v>0</v>
      </c>
      <c r="U206" s="163">
        <f>ROUND(E206*T206,2)</f>
        <v>0</v>
      </c>
      <c r="V206" s="153"/>
      <c r="W206" s="153"/>
      <c r="X206" s="153"/>
      <c r="Y206" s="153"/>
      <c r="Z206" s="153"/>
      <c r="AA206" s="153"/>
      <c r="AB206" s="153"/>
      <c r="AC206" s="153"/>
      <c r="AD206" s="153"/>
      <c r="AE206" s="153" t="s">
        <v>98</v>
      </c>
      <c r="AF206" s="153"/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5">
      <c r="A207" s="154"/>
      <c r="B207" s="160"/>
      <c r="C207" s="201" t="s">
        <v>155</v>
      </c>
      <c r="D207" s="165"/>
      <c r="E207" s="173"/>
      <c r="F207" s="178"/>
      <c r="G207" s="178"/>
      <c r="H207" s="178"/>
      <c r="I207" s="178"/>
      <c r="J207" s="178"/>
      <c r="K207" s="178"/>
      <c r="L207" s="178"/>
      <c r="M207" s="178"/>
      <c r="N207" s="163"/>
      <c r="O207" s="163"/>
      <c r="P207" s="163"/>
      <c r="Q207" s="163"/>
      <c r="R207" s="163"/>
      <c r="S207" s="163"/>
      <c r="T207" s="164"/>
      <c r="U207" s="163"/>
      <c r="V207" s="153"/>
      <c r="W207" s="153"/>
      <c r="X207" s="153"/>
      <c r="Y207" s="153"/>
      <c r="Z207" s="153"/>
      <c r="AA207" s="153"/>
      <c r="AB207" s="153"/>
      <c r="AC207" s="153"/>
      <c r="AD207" s="153"/>
      <c r="AE207" s="153" t="s">
        <v>100</v>
      </c>
      <c r="AF207" s="153">
        <v>0</v>
      </c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5">
      <c r="A208" s="154"/>
      <c r="B208" s="160"/>
      <c r="C208" s="201" t="s">
        <v>243</v>
      </c>
      <c r="D208" s="165"/>
      <c r="E208" s="173">
        <v>41.073999999999998</v>
      </c>
      <c r="F208" s="178"/>
      <c r="G208" s="178"/>
      <c r="H208" s="178"/>
      <c r="I208" s="178"/>
      <c r="J208" s="178"/>
      <c r="K208" s="178"/>
      <c r="L208" s="178"/>
      <c r="M208" s="178"/>
      <c r="N208" s="163"/>
      <c r="O208" s="163"/>
      <c r="P208" s="163"/>
      <c r="Q208" s="163"/>
      <c r="R208" s="163"/>
      <c r="S208" s="163"/>
      <c r="T208" s="164"/>
      <c r="U208" s="163"/>
      <c r="V208" s="153"/>
      <c r="W208" s="153"/>
      <c r="X208" s="153"/>
      <c r="Y208" s="153"/>
      <c r="Z208" s="153"/>
      <c r="AA208" s="153"/>
      <c r="AB208" s="153"/>
      <c r="AC208" s="153"/>
      <c r="AD208" s="153"/>
      <c r="AE208" s="153" t="s">
        <v>100</v>
      </c>
      <c r="AF208" s="153">
        <v>0</v>
      </c>
      <c r="AG208" s="153"/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x14ac:dyDescent="0.25">
      <c r="A209" s="155" t="s">
        <v>93</v>
      </c>
      <c r="B209" s="161" t="s">
        <v>62</v>
      </c>
      <c r="C209" s="206" t="s">
        <v>63</v>
      </c>
      <c r="D209" s="169"/>
      <c r="E209" s="177"/>
      <c r="F209" s="180"/>
      <c r="G209" s="180">
        <f>SUMIF(AE210:AE216,"&lt;&gt;NOR",G210:G216)</f>
        <v>0</v>
      </c>
      <c r="H209" s="180"/>
      <c r="I209" s="180">
        <f>SUM(I210:I216)</f>
        <v>0</v>
      </c>
      <c r="J209" s="180"/>
      <c r="K209" s="180">
        <f>SUM(K210:K216)</f>
        <v>0</v>
      </c>
      <c r="L209" s="180"/>
      <c r="M209" s="180">
        <f>SUM(M210:M216)</f>
        <v>0</v>
      </c>
      <c r="N209" s="170"/>
      <c r="O209" s="170">
        <f>SUM(O210:O216)</f>
        <v>0</v>
      </c>
      <c r="P209" s="170"/>
      <c r="Q209" s="170">
        <f>SUM(Q210:Q216)</f>
        <v>0</v>
      </c>
      <c r="R209" s="170"/>
      <c r="S209" s="170"/>
      <c r="T209" s="171"/>
      <c r="U209" s="170">
        <f>SUM(U210:U216)</f>
        <v>77.77</v>
      </c>
      <c r="AE209" t="s">
        <v>94</v>
      </c>
    </row>
    <row r="210" spans="1:60" outlineLevel="1" x14ac:dyDescent="0.25">
      <c r="A210" s="154">
        <v>39</v>
      </c>
      <c r="B210" s="160" t="s">
        <v>262</v>
      </c>
      <c r="C210" s="200" t="s">
        <v>263</v>
      </c>
      <c r="D210" s="162" t="s">
        <v>241</v>
      </c>
      <c r="E210" s="172">
        <v>198.75717</v>
      </c>
      <c r="F210" s="284">
        <f>H210+J210</f>
        <v>0</v>
      </c>
      <c r="G210" s="178">
        <f>ROUND(E210*F210,2)</f>
        <v>0</v>
      </c>
      <c r="H210" s="179"/>
      <c r="I210" s="178">
        <f>ROUND(E210*H210,2)</f>
        <v>0</v>
      </c>
      <c r="J210" s="179"/>
      <c r="K210" s="178">
        <f>ROUND(E210*J210,2)</f>
        <v>0</v>
      </c>
      <c r="L210" s="178">
        <v>21</v>
      </c>
      <c r="M210" s="178">
        <f>G210*(1+L210/100)</f>
        <v>0</v>
      </c>
      <c r="N210" s="163">
        <v>0</v>
      </c>
      <c r="O210" s="163">
        <f>ROUND(E210*N210,5)</f>
        <v>0</v>
      </c>
      <c r="P210" s="163">
        <v>0</v>
      </c>
      <c r="Q210" s="163">
        <f>ROUND(E210*P210,5)</f>
        <v>0</v>
      </c>
      <c r="R210" s="163"/>
      <c r="S210" s="163"/>
      <c r="T210" s="164">
        <v>0.39</v>
      </c>
      <c r="U210" s="163">
        <f>ROUND(E210*T210,2)</f>
        <v>77.52</v>
      </c>
      <c r="V210" s="153"/>
      <c r="W210" s="153"/>
      <c r="X210" s="153"/>
      <c r="Y210" s="153"/>
      <c r="Z210" s="153"/>
      <c r="AA210" s="153"/>
      <c r="AB210" s="153"/>
      <c r="AC210" s="153"/>
      <c r="AD210" s="153"/>
      <c r="AE210" s="153" t="s">
        <v>98</v>
      </c>
      <c r="AF210" s="153"/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5">
      <c r="A211" s="154"/>
      <c r="B211" s="160"/>
      <c r="C211" s="201" t="s">
        <v>264</v>
      </c>
      <c r="D211" s="165"/>
      <c r="E211" s="173">
        <v>5.8749000000000002</v>
      </c>
      <c r="F211" s="178"/>
      <c r="G211" s="178"/>
      <c r="H211" s="178"/>
      <c r="I211" s="178"/>
      <c r="J211" s="178"/>
      <c r="K211" s="178"/>
      <c r="L211" s="178"/>
      <c r="M211" s="178"/>
      <c r="N211" s="163"/>
      <c r="O211" s="163"/>
      <c r="P211" s="163"/>
      <c r="Q211" s="163"/>
      <c r="R211" s="163"/>
      <c r="S211" s="163"/>
      <c r="T211" s="164"/>
      <c r="U211" s="163"/>
      <c r="V211" s="153"/>
      <c r="W211" s="153"/>
      <c r="X211" s="153"/>
      <c r="Y211" s="153"/>
      <c r="Z211" s="153"/>
      <c r="AA211" s="153"/>
      <c r="AB211" s="153"/>
      <c r="AC211" s="153"/>
      <c r="AD211" s="153"/>
      <c r="AE211" s="153" t="s">
        <v>100</v>
      </c>
      <c r="AF211" s="153">
        <v>0</v>
      </c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5">
      <c r="A212" s="154"/>
      <c r="B212" s="160"/>
      <c r="C212" s="201" t="s">
        <v>265</v>
      </c>
      <c r="D212" s="165"/>
      <c r="E212" s="173">
        <v>1.094E-2</v>
      </c>
      <c r="F212" s="178"/>
      <c r="G212" s="178"/>
      <c r="H212" s="178"/>
      <c r="I212" s="178"/>
      <c r="J212" s="178"/>
      <c r="K212" s="178"/>
      <c r="L212" s="178"/>
      <c r="M212" s="178"/>
      <c r="N212" s="163"/>
      <c r="O212" s="163"/>
      <c r="P212" s="163"/>
      <c r="Q212" s="163"/>
      <c r="R212" s="163"/>
      <c r="S212" s="163"/>
      <c r="T212" s="164"/>
      <c r="U212" s="163"/>
      <c r="V212" s="153"/>
      <c r="W212" s="153"/>
      <c r="X212" s="153"/>
      <c r="Y212" s="153"/>
      <c r="Z212" s="153"/>
      <c r="AA212" s="153"/>
      <c r="AB212" s="153"/>
      <c r="AC212" s="153"/>
      <c r="AD212" s="153"/>
      <c r="AE212" s="153" t="s">
        <v>100</v>
      </c>
      <c r="AF212" s="153">
        <v>0</v>
      </c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5">
      <c r="A213" s="154"/>
      <c r="B213" s="160"/>
      <c r="C213" s="201" t="s">
        <v>266</v>
      </c>
      <c r="D213" s="165"/>
      <c r="E213" s="173">
        <v>192.86963</v>
      </c>
      <c r="F213" s="178"/>
      <c r="G213" s="178"/>
      <c r="H213" s="178"/>
      <c r="I213" s="178"/>
      <c r="J213" s="178"/>
      <c r="K213" s="178"/>
      <c r="L213" s="178"/>
      <c r="M213" s="178"/>
      <c r="N213" s="163"/>
      <c r="O213" s="163"/>
      <c r="P213" s="163"/>
      <c r="Q213" s="163"/>
      <c r="R213" s="163"/>
      <c r="S213" s="163"/>
      <c r="T213" s="164"/>
      <c r="U213" s="163"/>
      <c r="V213" s="153"/>
      <c r="W213" s="153"/>
      <c r="X213" s="153"/>
      <c r="Y213" s="153"/>
      <c r="Z213" s="153"/>
      <c r="AA213" s="153"/>
      <c r="AB213" s="153"/>
      <c r="AC213" s="153"/>
      <c r="AD213" s="153"/>
      <c r="AE213" s="153" t="s">
        <v>100</v>
      </c>
      <c r="AF213" s="153">
        <v>0</v>
      </c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5">
      <c r="A214" s="154"/>
      <c r="B214" s="160"/>
      <c r="C214" s="201" t="s">
        <v>267</v>
      </c>
      <c r="D214" s="165"/>
      <c r="E214" s="173">
        <v>1.6999999999999999E-3</v>
      </c>
      <c r="F214" s="178"/>
      <c r="G214" s="178"/>
      <c r="H214" s="178"/>
      <c r="I214" s="178"/>
      <c r="J214" s="178"/>
      <c r="K214" s="178"/>
      <c r="L214" s="178"/>
      <c r="M214" s="178"/>
      <c r="N214" s="163"/>
      <c r="O214" s="163"/>
      <c r="P214" s="163"/>
      <c r="Q214" s="163"/>
      <c r="R214" s="163"/>
      <c r="S214" s="163"/>
      <c r="T214" s="164"/>
      <c r="U214" s="163"/>
      <c r="V214" s="153"/>
      <c r="W214" s="153"/>
      <c r="X214" s="153"/>
      <c r="Y214" s="153"/>
      <c r="Z214" s="153"/>
      <c r="AA214" s="153"/>
      <c r="AB214" s="153"/>
      <c r="AC214" s="153"/>
      <c r="AD214" s="153"/>
      <c r="AE214" s="153" t="s">
        <v>100</v>
      </c>
      <c r="AF214" s="153">
        <v>0</v>
      </c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5">
      <c r="A215" s="154">
        <v>40</v>
      </c>
      <c r="B215" s="160" t="s">
        <v>268</v>
      </c>
      <c r="C215" s="200" t="s">
        <v>269</v>
      </c>
      <c r="D215" s="162" t="s">
        <v>241</v>
      </c>
      <c r="E215" s="172">
        <v>1.17778</v>
      </c>
      <c r="F215" s="284">
        <f>H215+J215</f>
        <v>0</v>
      </c>
      <c r="G215" s="178">
        <f>ROUND(E215*F215,2)</f>
        <v>0</v>
      </c>
      <c r="H215" s="179"/>
      <c r="I215" s="178">
        <f>ROUND(E215*H215,2)</f>
        <v>0</v>
      </c>
      <c r="J215" s="179"/>
      <c r="K215" s="178">
        <f>ROUND(E215*J215,2)</f>
        <v>0</v>
      </c>
      <c r="L215" s="178">
        <v>21</v>
      </c>
      <c r="M215" s="178">
        <f>G215*(1+L215/100)</f>
        <v>0</v>
      </c>
      <c r="N215" s="163">
        <v>0</v>
      </c>
      <c r="O215" s="163">
        <f>ROUND(E215*N215,5)</f>
        <v>0</v>
      </c>
      <c r="P215" s="163">
        <v>0</v>
      </c>
      <c r="Q215" s="163">
        <f>ROUND(E215*P215,5)</f>
        <v>0</v>
      </c>
      <c r="R215" s="163"/>
      <c r="S215" s="163"/>
      <c r="T215" s="164">
        <v>0.21149999999999999</v>
      </c>
      <c r="U215" s="163">
        <f>ROUND(E215*T215,2)</f>
        <v>0.25</v>
      </c>
      <c r="V215" s="153"/>
      <c r="W215" s="153"/>
      <c r="X215" s="153"/>
      <c r="Y215" s="153"/>
      <c r="Z215" s="153"/>
      <c r="AA215" s="153"/>
      <c r="AB215" s="153"/>
      <c r="AC215" s="153"/>
      <c r="AD215" s="153"/>
      <c r="AE215" s="153" t="s">
        <v>98</v>
      </c>
      <c r="AF215" s="153"/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5">
      <c r="A216" s="154"/>
      <c r="B216" s="160"/>
      <c r="C216" s="201" t="s">
        <v>270</v>
      </c>
      <c r="D216" s="165"/>
      <c r="E216" s="173">
        <v>1.17778</v>
      </c>
      <c r="F216" s="178"/>
      <c r="G216" s="178"/>
      <c r="H216" s="178"/>
      <c r="I216" s="178"/>
      <c r="J216" s="178"/>
      <c r="K216" s="178"/>
      <c r="L216" s="178"/>
      <c r="M216" s="178"/>
      <c r="N216" s="163"/>
      <c r="O216" s="163"/>
      <c r="P216" s="163"/>
      <c r="Q216" s="163"/>
      <c r="R216" s="163"/>
      <c r="S216" s="163"/>
      <c r="T216" s="164"/>
      <c r="U216" s="163"/>
      <c r="V216" s="153"/>
      <c r="W216" s="153"/>
      <c r="X216" s="153"/>
      <c r="Y216" s="153"/>
      <c r="Z216" s="153"/>
      <c r="AA216" s="153"/>
      <c r="AB216" s="153"/>
      <c r="AC216" s="153"/>
      <c r="AD216" s="153"/>
      <c r="AE216" s="153" t="s">
        <v>100</v>
      </c>
      <c r="AF216" s="153">
        <v>0</v>
      </c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x14ac:dyDescent="0.25">
      <c r="A217" s="155" t="s">
        <v>93</v>
      </c>
      <c r="B217" s="161" t="s">
        <v>64</v>
      </c>
      <c r="C217" s="206" t="s">
        <v>65</v>
      </c>
      <c r="D217" s="169"/>
      <c r="E217" s="177"/>
      <c r="F217" s="180"/>
      <c r="G217" s="180">
        <f>SUMIF(AE218:AE221,"&lt;&gt;NOR",G218:G221)</f>
        <v>0</v>
      </c>
      <c r="H217" s="180"/>
      <c r="I217" s="180">
        <f>SUM(I218:I221)</f>
        <v>0</v>
      </c>
      <c r="J217" s="180"/>
      <c r="K217" s="180">
        <f>SUM(K218:K221)</f>
        <v>0</v>
      </c>
      <c r="L217" s="180"/>
      <c r="M217" s="180">
        <f>SUM(M218:M221)</f>
        <v>0</v>
      </c>
      <c r="N217" s="170"/>
      <c r="O217" s="170">
        <f>SUM(O218:O221)</f>
        <v>1.6999999999999999E-3</v>
      </c>
      <c r="P217" s="170"/>
      <c r="Q217" s="170">
        <f>SUM(Q218:Q221)</f>
        <v>0</v>
      </c>
      <c r="R217" s="170"/>
      <c r="S217" s="170"/>
      <c r="T217" s="171"/>
      <c r="U217" s="170">
        <f>SUM(U218:U221)</f>
        <v>1.18</v>
      </c>
      <c r="AE217" t="s">
        <v>94</v>
      </c>
    </row>
    <row r="218" spans="1:60" outlineLevel="1" x14ac:dyDescent="0.25">
      <c r="A218" s="154">
        <v>41</v>
      </c>
      <c r="B218" s="160" t="s">
        <v>271</v>
      </c>
      <c r="C218" s="200" t="s">
        <v>272</v>
      </c>
      <c r="D218" s="162" t="s">
        <v>97</v>
      </c>
      <c r="E218" s="172">
        <v>7.39</v>
      </c>
      <c r="F218" s="284">
        <f>H218+J218</f>
        <v>0</v>
      </c>
      <c r="G218" s="178">
        <f>ROUND(E218*F218,2)</f>
        <v>0</v>
      </c>
      <c r="H218" s="179"/>
      <c r="I218" s="178">
        <f>ROUND(E218*H218,2)</f>
        <v>0</v>
      </c>
      <c r="J218" s="179"/>
      <c r="K218" s="178">
        <f>ROUND(E218*J218,2)</f>
        <v>0</v>
      </c>
      <c r="L218" s="178">
        <v>21</v>
      </c>
      <c r="M218" s="178">
        <f>G218*(1+L218/100)</f>
        <v>0</v>
      </c>
      <c r="N218" s="163">
        <v>2.3000000000000001E-4</v>
      </c>
      <c r="O218" s="163">
        <f>ROUND(E218*N218,5)</f>
        <v>1.6999999999999999E-3</v>
      </c>
      <c r="P218" s="163">
        <v>0</v>
      </c>
      <c r="Q218" s="163">
        <f>ROUND(E218*P218,5)</f>
        <v>0</v>
      </c>
      <c r="R218" s="163"/>
      <c r="S218" s="163"/>
      <c r="T218" s="164">
        <v>0.16</v>
      </c>
      <c r="U218" s="163">
        <f>ROUND(E218*T218,2)</f>
        <v>1.18</v>
      </c>
      <c r="V218" s="153"/>
      <c r="W218" s="153"/>
      <c r="X218" s="153"/>
      <c r="Y218" s="153"/>
      <c r="Z218" s="153"/>
      <c r="AA218" s="153"/>
      <c r="AB218" s="153"/>
      <c r="AC218" s="153"/>
      <c r="AD218" s="153"/>
      <c r="AE218" s="153" t="s">
        <v>98</v>
      </c>
      <c r="AF218" s="153"/>
      <c r="AG218" s="153"/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5">
      <c r="A219" s="154"/>
      <c r="B219" s="160"/>
      <c r="C219" s="201" t="s">
        <v>273</v>
      </c>
      <c r="D219" s="165"/>
      <c r="E219" s="173"/>
      <c r="F219" s="178"/>
      <c r="G219" s="178"/>
      <c r="H219" s="178"/>
      <c r="I219" s="178"/>
      <c r="J219" s="178"/>
      <c r="K219" s="178"/>
      <c r="L219" s="178"/>
      <c r="M219" s="178"/>
      <c r="N219" s="163"/>
      <c r="O219" s="163"/>
      <c r="P219" s="163"/>
      <c r="Q219" s="163"/>
      <c r="R219" s="163"/>
      <c r="S219" s="163"/>
      <c r="T219" s="164"/>
      <c r="U219" s="163"/>
      <c r="V219" s="153"/>
      <c r="W219" s="153"/>
      <c r="X219" s="153"/>
      <c r="Y219" s="153"/>
      <c r="Z219" s="153"/>
      <c r="AA219" s="153"/>
      <c r="AB219" s="153"/>
      <c r="AC219" s="153"/>
      <c r="AD219" s="153"/>
      <c r="AE219" s="153" t="s">
        <v>100</v>
      </c>
      <c r="AF219" s="153">
        <v>0</v>
      </c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outlineLevel="1" x14ac:dyDescent="0.25">
      <c r="A220" s="154"/>
      <c r="B220" s="160"/>
      <c r="C220" s="201" t="s">
        <v>274</v>
      </c>
      <c r="D220" s="165"/>
      <c r="E220" s="173">
        <v>5.39</v>
      </c>
      <c r="F220" s="178"/>
      <c r="G220" s="178"/>
      <c r="H220" s="178"/>
      <c r="I220" s="178"/>
      <c r="J220" s="178"/>
      <c r="K220" s="178"/>
      <c r="L220" s="178"/>
      <c r="M220" s="178"/>
      <c r="N220" s="163"/>
      <c r="O220" s="163"/>
      <c r="P220" s="163"/>
      <c r="Q220" s="163"/>
      <c r="R220" s="163"/>
      <c r="S220" s="163"/>
      <c r="T220" s="164"/>
      <c r="U220" s="163"/>
      <c r="V220" s="153"/>
      <c r="W220" s="153"/>
      <c r="X220" s="153"/>
      <c r="Y220" s="153"/>
      <c r="Z220" s="153"/>
      <c r="AA220" s="153"/>
      <c r="AB220" s="153"/>
      <c r="AC220" s="153"/>
      <c r="AD220" s="153"/>
      <c r="AE220" s="153" t="s">
        <v>100</v>
      </c>
      <c r="AF220" s="153">
        <v>0</v>
      </c>
      <c r="AG220" s="153"/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5">
      <c r="A221" s="189"/>
      <c r="B221" s="190"/>
      <c r="C221" s="207" t="s">
        <v>275</v>
      </c>
      <c r="D221" s="191"/>
      <c r="E221" s="192">
        <v>2</v>
      </c>
      <c r="F221" s="193"/>
      <c r="G221" s="193"/>
      <c r="H221" s="193"/>
      <c r="I221" s="193"/>
      <c r="J221" s="193"/>
      <c r="K221" s="193"/>
      <c r="L221" s="193"/>
      <c r="M221" s="193"/>
      <c r="N221" s="194"/>
      <c r="O221" s="194"/>
      <c r="P221" s="194"/>
      <c r="Q221" s="194"/>
      <c r="R221" s="194"/>
      <c r="S221" s="194"/>
      <c r="T221" s="195"/>
      <c r="U221" s="194"/>
      <c r="V221" s="153"/>
      <c r="W221" s="153"/>
      <c r="X221" s="153"/>
      <c r="Y221" s="153"/>
      <c r="Z221" s="153"/>
      <c r="AA221" s="153"/>
      <c r="AB221" s="153"/>
      <c r="AC221" s="153"/>
      <c r="AD221" s="153"/>
      <c r="AE221" s="153" t="s">
        <v>100</v>
      </c>
      <c r="AF221" s="153">
        <v>0</v>
      </c>
      <c r="AG221" s="153"/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x14ac:dyDescent="0.25">
      <c r="A222" s="6"/>
      <c r="B222" s="7" t="s">
        <v>276</v>
      </c>
      <c r="C222" s="208" t="s">
        <v>276</v>
      </c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AC222">
        <v>15</v>
      </c>
      <c r="AD222">
        <v>21</v>
      </c>
    </row>
    <row r="223" spans="1:60" x14ac:dyDescent="0.25">
      <c r="A223" s="196"/>
      <c r="B223" s="197" t="s">
        <v>28</v>
      </c>
      <c r="C223" s="209" t="s">
        <v>276</v>
      </c>
      <c r="D223" s="198"/>
      <c r="E223" s="198"/>
      <c r="F223" s="198"/>
      <c r="G223" s="199">
        <f>G8+G124+G127+G181+G184+G209+G217</f>
        <v>0</v>
      </c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AC223">
        <f>SUMIF(L7:L221,AC222,G7:G221)</f>
        <v>0</v>
      </c>
      <c r="AD223">
        <f>SUMIF(L7:L221,AD222,G7:G221)</f>
        <v>0</v>
      </c>
      <c r="AE223" t="s">
        <v>277</v>
      </c>
    </row>
    <row r="224" spans="1:60" x14ac:dyDescent="0.25">
      <c r="A224" s="6"/>
      <c r="B224" s="7" t="s">
        <v>276</v>
      </c>
      <c r="C224" s="208" t="s">
        <v>276</v>
      </c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</row>
    <row r="225" spans="1:31" x14ac:dyDescent="0.25">
      <c r="A225" s="6"/>
      <c r="B225" s="7" t="s">
        <v>276</v>
      </c>
      <c r="C225" s="208" t="s">
        <v>276</v>
      </c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</row>
    <row r="226" spans="1:31" x14ac:dyDescent="0.25">
      <c r="A226" s="270" t="s">
        <v>278</v>
      </c>
      <c r="B226" s="270"/>
      <c r="C226" s="271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</row>
    <row r="227" spans="1:31" x14ac:dyDescent="0.25">
      <c r="A227" s="272"/>
      <c r="B227" s="273"/>
      <c r="C227" s="274"/>
      <c r="D227" s="273"/>
      <c r="E227" s="273"/>
      <c r="F227" s="273"/>
      <c r="G227" s="275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AE227" t="s">
        <v>279</v>
      </c>
    </row>
    <row r="228" spans="1:31" x14ac:dyDescent="0.25">
      <c r="A228" s="276"/>
      <c r="B228" s="277"/>
      <c r="C228" s="278"/>
      <c r="D228" s="277"/>
      <c r="E228" s="277"/>
      <c r="F228" s="277"/>
      <c r="G228" s="279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</row>
    <row r="229" spans="1:31" x14ac:dyDescent="0.25">
      <c r="A229" s="276"/>
      <c r="B229" s="277"/>
      <c r="C229" s="278"/>
      <c r="D229" s="277"/>
      <c r="E229" s="277"/>
      <c r="F229" s="277"/>
      <c r="G229" s="279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</row>
    <row r="230" spans="1:31" x14ac:dyDescent="0.25">
      <c r="A230" s="276"/>
      <c r="B230" s="277"/>
      <c r="C230" s="278"/>
      <c r="D230" s="277"/>
      <c r="E230" s="277"/>
      <c r="F230" s="277"/>
      <c r="G230" s="279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</row>
    <row r="231" spans="1:31" x14ac:dyDescent="0.25">
      <c r="A231" s="280"/>
      <c r="B231" s="281"/>
      <c r="C231" s="282"/>
      <c r="D231" s="281"/>
      <c r="E231" s="281"/>
      <c r="F231" s="281"/>
      <c r="G231" s="283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</row>
    <row r="232" spans="1:31" x14ac:dyDescent="0.25">
      <c r="A232" s="6"/>
      <c r="B232" s="7" t="s">
        <v>276</v>
      </c>
      <c r="C232" s="208" t="s">
        <v>276</v>
      </c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</row>
    <row r="233" spans="1:31" x14ac:dyDescent="0.25">
      <c r="C233" s="210"/>
      <c r="AE233" t="s">
        <v>280</v>
      </c>
    </row>
  </sheetData>
  <sheetProtection algorithmName="SHA-512" hashValue="5qujZkjIjuYt9oD87p7OtuqKmwVtwSbHLkDqRGXFZbXwai5co/jz9gto/DG6imzFwGw62GtpATbjlL6x20dDyw==" saltValue="ob/EVCb1enUvAB6Cu1jB3A==" spinCount="100000" sheet="1" objects="1" scenarios="1"/>
  <mergeCells count="6">
    <mergeCell ref="A227:G231"/>
    <mergeCell ref="A1:G1"/>
    <mergeCell ref="C2:G2"/>
    <mergeCell ref="C3:G3"/>
    <mergeCell ref="C4:G4"/>
    <mergeCell ref="A226:C226"/>
  </mergeCells>
  <conditionalFormatting sqref="F9:F218">
    <cfRule type="containsText" dxfId="0" priority="1" operator="containsText" text="0">
      <formula>NOT(ISERROR(SEARCH("0",F9)))</formula>
    </cfRule>
  </conditionalFormatting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ZT</cp:lastModifiedBy>
  <cp:lastPrinted>2014-02-28T09:52:57Z</cp:lastPrinted>
  <dcterms:created xsi:type="dcterms:W3CDTF">2009-04-08T07:15:50Z</dcterms:created>
  <dcterms:modified xsi:type="dcterms:W3CDTF">2023-02-08T00:38:31Z</dcterms:modified>
</cp:coreProperties>
</file>